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vodafone-my.sharepoint.com/personal/muazzam_rahim_vodacom_co_za/Documents/"/>
    </mc:Choice>
  </mc:AlternateContent>
  <xr:revisionPtr revIDLastSave="8" documentId="8_{0772F62E-6FAE-4008-9C58-B70C412A55D9}" xr6:coauthVersionLast="47" xr6:coauthVersionMax="47" xr10:uidLastSave="{66F65C82-841D-4221-841A-D71AC1B8D78B}"/>
  <bookViews>
    <workbookView xWindow="-108" yWindow="-108" windowWidth="23256" windowHeight="12456" xr2:uid="{E15DA07F-2391-4423-9F76-813789541BFE}"/>
  </bookViews>
  <sheets>
    <sheet name="TravelPlanner" sheetId="1" r:id="rId1"/>
    <sheet name="Budget" sheetId="4" r:id="rId2"/>
    <sheet name="City Summary" sheetId="6" r:id="rId3"/>
    <sheet name="Sheet2" sheetId="2" state="hidden" r:id="rId4"/>
  </sheets>
  <definedNames>
    <definedName name="Category">Sheet2!$B$2:$B$6</definedName>
    <definedName name="_xlnm.Print_Area" localSheetId="1">Budget!$B$1:$K$33</definedName>
    <definedName name="_xlnm.Print_Area" localSheetId="2">'City Summary'!$B$1:$I$25</definedName>
    <definedName name="_xlnm.Print_Area" localSheetId="0">TravelPlanner!$A$1:$AX$50</definedName>
    <definedName name="valuevx">42.314159</definedName>
    <definedName name="vertex42_copyright" hidden="1">"© 2014 Vertex42 LLC"</definedName>
    <definedName name="vertex42_id" hidden="1">"travel-budget.xlsx"</definedName>
    <definedName name="vertex42_title" hidden="1">"Travel Budget Worksheet"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6" l="1"/>
  <c r="F24" i="6"/>
  <c r="F23" i="6"/>
  <c r="F22" i="6"/>
  <c r="F21" i="6"/>
  <c r="F20" i="6"/>
  <c r="F19" i="6"/>
  <c r="F18" i="6"/>
  <c r="F17" i="6"/>
  <c r="F16" i="6"/>
  <c r="F15" i="6"/>
  <c r="F11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E20" i="1"/>
  <c r="E4" i="1"/>
  <c r="E3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5" i="1"/>
  <c r="G14" i="1"/>
  <c r="G13" i="1"/>
  <c r="G12" i="1"/>
  <c r="H25" i="6"/>
  <c r="H24" i="6"/>
  <c r="H23" i="6"/>
  <c r="H22" i="6"/>
  <c r="H21" i="6"/>
  <c r="H20" i="6"/>
  <c r="H19" i="6"/>
  <c r="H18" i="6"/>
  <c r="H17" i="6"/>
  <c r="H16" i="6"/>
  <c r="E25" i="6"/>
  <c r="E24" i="6"/>
  <c r="E23" i="6"/>
  <c r="E22" i="6"/>
  <c r="E21" i="6"/>
  <c r="E20" i="6"/>
  <c r="E19" i="6"/>
  <c r="E18" i="6"/>
  <c r="E17" i="6"/>
  <c r="E16" i="6"/>
  <c r="D16" i="6"/>
  <c r="D17" i="6"/>
  <c r="D18" i="6"/>
  <c r="D19" i="6"/>
  <c r="D20" i="6"/>
  <c r="D21" i="6"/>
  <c r="D22" i="6"/>
  <c r="D24" i="6"/>
  <c r="D23" i="6"/>
  <c r="C11" i="6" a="1"/>
  <c r="E14" i="6" s="1"/>
  <c r="H16" i="4"/>
  <c r="J16" i="4" s="1"/>
  <c r="J15" i="4"/>
  <c r="J14" i="4"/>
  <c r="J1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F2" i="1"/>
  <c r="D10" i="1"/>
  <c r="J12" i="4" s="1"/>
  <c r="H4" i="4" s="1"/>
  <c r="D9" i="1"/>
  <c r="J11" i="4" s="1"/>
  <c r="E9" i="1"/>
  <c r="G9" i="1" s="1"/>
  <c r="E10" i="1" s="1"/>
  <c r="G10" i="1" s="1"/>
  <c r="D15" i="6" l="1"/>
  <c r="E15" i="6"/>
  <c r="C11" i="6"/>
  <c r="D14" i="6"/>
  <c r="F14" i="6" s="1"/>
  <c r="H6" i="4"/>
  <c r="H5" i="4"/>
  <c r="F3" i="1"/>
  <c r="E11" i="1"/>
  <c r="J6" i="1" a="1"/>
  <c r="H15" i="6" l="1"/>
  <c r="D12" i="6"/>
  <c r="G11" i="1"/>
  <c r="E11" i="6"/>
  <c r="G11" i="6"/>
  <c r="D11" i="6"/>
  <c r="AR5" i="1"/>
  <c r="AJ5" i="1"/>
  <c r="AU7" i="1"/>
  <c r="AU4" i="1" s="1"/>
  <c r="AQ5" i="1"/>
  <c r="AP5" i="1"/>
  <c r="AO5" i="1"/>
  <c r="AN5" i="1"/>
  <c r="AU5" i="1"/>
  <c r="AM5" i="1"/>
  <c r="AX7" i="1"/>
  <c r="AX4" i="1" s="1"/>
  <c r="AP7" i="1"/>
  <c r="AP4" i="1" s="1"/>
  <c r="AT5" i="1"/>
  <c r="AW7" i="1"/>
  <c r="AW4" i="1" s="1"/>
  <c r="AR7" i="1"/>
  <c r="AR4" i="1" s="1"/>
  <c r="AL5" i="1"/>
  <c r="AS7" i="1"/>
  <c r="AS4" i="1" s="1"/>
  <c r="AF5" i="1"/>
  <c r="AS5" i="1"/>
  <c r="AK5" i="1"/>
  <c r="AV7" i="1"/>
  <c r="AV4" i="1" s="1"/>
  <c r="AI5" i="1"/>
  <c r="AT7" i="1"/>
  <c r="AT4" i="1" s="1"/>
  <c r="AX5" i="1"/>
  <c r="AH5" i="1"/>
  <c r="AW5" i="1"/>
  <c r="AG5" i="1"/>
  <c r="AV5" i="1"/>
  <c r="AQ7" i="1"/>
  <c r="AQ4" i="1" s="1"/>
  <c r="AC5" i="1"/>
  <c r="AD5" i="1"/>
  <c r="AE5" i="1"/>
  <c r="AB5" i="1"/>
  <c r="J6" i="1"/>
  <c r="T5" i="1"/>
  <c r="L5" i="1"/>
  <c r="AM7" i="1"/>
  <c r="AE7" i="1"/>
  <c r="W7" i="1"/>
  <c r="O7" i="1"/>
  <c r="M7" i="1"/>
  <c r="AJ7" i="1"/>
  <c r="AJ4" i="1" s="1"/>
  <c r="AI7" i="1"/>
  <c r="AI4" i="1" s="1"/>
  <c r="K7" i="1"/>
  <c r="Q7" i="1"/>
  <c r="AF7" i="1"/>
  <c r="AA5" i="1"/>
  <c r="S5" i="1"/>
  <c r="AL7" i="1"/>
  <c r="AD7" i="1"/>
  <c r="AD4" i="1" s="1"/>
  <c r="V7" i="1"/>
  <c r="N7" i="1"/>
  <c r="U7" i="1"/>
  <c r="Y5" i="1"/>
  <c r="Q5" i="1"/>
  <c r="AB7" i="1"/>
  <c r="L7" i="1"/>
  <c r="S7" i="1"/>
  <c r="S4" i="1" s="1"/>
  <c r="AG7" i="1"/>
  <c r="AG4" i="1" s="1"/>
  <c r="X7" i="1"/>
  <c r="Z5" i="1"/>
  <c r="R5" i="1"/>
  <c r="AK7" i="1"/>
  <c r="AK4" i="1" s="1"/>
  <c r="AC7" i="1"/>
  <c r="T7" i="1"/>
  <c r="X5" i="1"/>
  <c r="AA7" i="1"/>
  <c r="AA4" i="1" s="1"/>
  <c r="Y7" i="1"/>
  <c r="U5" i="1"/>
  <c r="P5" i="1"/>
  <c r="AN7" i="1"/>
  <c r="AN4" i="1" s="1"/>
  <c r="M5" i="1"/>
  <c r="W5" i="1"/>
  <c r="O5" i="1"/>
  <c r="AH7" i="1"/>
  <c r="AH4" i="1" s="1"/>
  <c r="Z7" i="1"/>
  <c r="R7" i="1"/>
  <c r="V5" i="1"/>
  <c r="N5" i="1"/>
  <c r="AO7" i="1"/>
  <c r="AO4" i="1" s="1"/>
  <c r="P7" i="1"/>
  <c r="AL4" i="1" l="1"/>
  <c r="AE4" i="1"/>
  <c r="AM4" i="1"/>
  <c r="AF4" i="1"/>
  <c r="Z4" i="1"/>
  <c r="Y4" i="1"/>
  <c r="V4" i="1"/>
  <c r="H11" i="6"/>
  <c r="P4" i="1"/>
  <c r="M4" i="1"/>
  <c r="AC4" i="1"/>
  <c r="AB4" i="1"/>
  <c r="O4" i="1"/>
  <c r="L4" i="1"/>
  <c r="W4" i="1"/>
  <c r="T4" i="1"/>
  <c r="R4" i="1"/>
  <c r="U4" i="1"/>
  <c r="Q4" i="1"/>
  <c r="X4" i="1"/>
  <c r="N4" i="1"/>
  <c r="K4" i="1"/>
  <c r="K5" i="1"/>
  <c r="J5" i="1"/>
  <c r="J7" i="1"/>
  <c r="E16" i="1" l="1"/>
  <c r="G16" i="1" s="1"/>
  <c r="E12" i="6"/>
  <c r="F12" i="6" s="1"/>
  <c r="E17" i="1" l="1"/>
  <c r="G17" i="1" s="1"/>
  <c r="E13" i="6" s="1"/>
  <c r="D13" i="6" l="1"/>
  <c r="F13" i="6" s="1"/>
  <c r="H3" i="4" l="1"/>
  <c r="J33" i="4"/>
  <c r="C5" i="4" s="1"/>
  <c r="I4" i="4" l="1"/>
  <c r="G4" i="4"/>
  <c r="H7" i="4"/>
  <c r="G7" i="4" s="1"/>
  <c r="C7" i="4"/>
  <c r="G6" i="4"/>
  <c r="G5" i="4"/>
  <c r="G3" i="4"/>
  <c r="H13" i="6"/>
  <c r="H14" i="6"/>
  <c r="H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<sst xmlns="http://schemas.openxmlformats.org/spreadsheetml/2006/main" count="96" uniqueCount="54">
  <si>
    <t>Trip A</t>
  </si>
  <si>
    <t>Start date</t>
  </si>
  <si>
    <t>End date</t>
  </si>
  <si>
    <t xml:space="preserve">Total trip </t>
  </si>
  <si>
    <t>days</t>
  </si>
  <si>
    <t>Day</t>
  </si>
  <si>
    <t>Month</t>
  </si>
  <si>
    <t>Date</t>
  </si>
  <si>
    <t>City</t>
  </si>
  <si>
    <t>Category</t>
  </si>
  <si>
    <t>Notes</t>
  </si>
  <si>
    <t>Cost</t>
  </si>
  <si>
    <t>START</t>
  </si>
  <si>
    <t>Days</t>
  </si>
  <si>
    <t>END</t>
  </si>
  <si>
    <t>Flights</t>
  </si>
  <si>
    <t>QR155 JNB to CDG, 8am, LRTGFS, Term A, 2.5hour layover in DOH</t>
  </si>
  <si>
    <t>Paris</t>
  </si>
  <si>
    <t>Hotel</t>
  </si>
  <si>
    <t>Hilton xx, booking ref 165321</t>
  </si>
  <si>
    <t>Transport</t>
  </si>
  <si>
    <t>Train- Airport to Hotel, 9pm</t>
  </si>
  <si>
    <t>Activity</t>
  </si>
  <si>
    <t>Eifel Tower, XX</t>
  </si>
  <si>
    <t>Museum Y</t>
  </si>
  <si>
    <t>Other</t>
  </si>
  <si>
    <t>Shopping Paris Market X</t>
  </si>
  <si>
    <t>Train from paris, 8am to Marseille 9.30am- Terminal 2, Booking ref XX</t>
  </si>
  <si>
    <t>Marseille</t>
  </si>
  <si>
    <t>Radisson XX, check in 10am, reference XX, Tel no xx</t>
  </si>
  <si>
    <t>3pm - 9pm XX</t>
  </si>
  <si>
    <t>Marsielle to Barcelona</t>
  </si>
  <si>
    <t>Barcelona</t>
  </si>
  <si>
    <t>Marriot xx</t>
  </si>
  <si>
    <t>QR155 CDG to JNB, 12pm, LRTGFS, Term 1, 2hour layover in DOH</t>
  </si>
  <si>
    <t>incl above</t>
  </si>
  <si>
    <t>Travel Budget</t>
  </si>
  <si>
    <t>Total Budget</t>
  </si>
  <si>
    <t>Total Expenses</t>
  </si>
  <si>
    <t>Difference</t>
  </si>
  <si>
    <t>Description</t>
  </si>
  <si>
    <t>QTY</t>
  </si>
  <si>
    <t>Unit cost</t>
  </si>
  <si>
    <t>Amount</t>
  </si>
  <si>
    <t>From TravelPlanner Sheet</t>
  </si>
  <si>
    <t>Food &amp; Drinks</t>
  </si>
  <si>
    <t>Visa</t>
  </si>
  <si>
    <t>Vaccinations</t>
  </si>
  <si>
    <t>Shopping</t>
  </si>
  <si>
    <t>Spend Per City</t>
  </si>
  <si>
    <t>Date from</t>
  </si>
  <si>
    <t>Date to</t>
  </si>
  <si>
    <t>Number of days</t>
  </si>
  <si>
    <t>Average per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</si>
</sst>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R&quot;#,##0;[Red]\-&quot;R&quot;#,##0"/>
    <numFmt numFmtId="164" formatCode="d"/>
    <numFmt numFmtId="165" formatCode="ddd\ m/dd/yy"/>
    <numFmt numFmtId="166" formatCode="mmm"/>
    <numFmt numFmtId="167" formatCode="dd\ mmm\ yy"/>
    <numFmt numFmtId="168" formatCode="&quot;R&quot;#,##0"/>
    <numFmt numFmtId="169" formatCode="&quot;R&quot;#,##0_);[Red]\(&quot;R&quot;#,##0\)"/>
    <numFmt numFmtId="170" formatCode="_(&quot;R&quot;* #,##0_);_(&quot;R&quot;* \(#,##0\);_(* &quot;&quot;??_);_(@_)"/>
    <numFmt numFmtId="171" formatCode="ddd"/>
  </numFmts>
  <fonts count="25" x14ac:knownFonts="1">
    <font>
      <sz val="11"/>
      <color theme="1"/>
      <name val="Aptos Narrow"/>
      <family val="2"/>
      <scheme val="minor"/>
    </font>
    <font>
      <u/>
      <sz val="10"/>
      <color indexed="12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b/>
      <sz val="12"/>
      <color theme="0"/>
      <name val="Arial"/>
      <family val="2"/>
    </font>
    <font>
      <u/>
      <sz val="10"/>
      <color rgb="FF0000FF"/>
      <name val="Arial"/>
      <family val="2"/>
    </font>
    <font>
      <i/>
      <sz val="9"/>
      <name val="Arial"/>
      <family val="2"/>
    </font>
    <font>
      <sz val="11"/>
      <color theme="4" tint="-0.499984740745262"/>
      <name val="Arial"/>
      <family val="2"/>
    </font>
    <font>
      <sz val="11"/>
      <color theme="4"/>
      <name val="Arial"/>
      <family val="2"/>
    </font>
    <font>
      <sz val="24"/>
      <color theme="8" tint="-0.249977111117893"/>
      <name val="Arial"/>
      <family val="2"/>
    </font>
    <font>
      <b/>
      <sz val="11"/>
      <color theme="8" tint="-0.249977111117893"/>
      <name val="Arial"/>
      <family val="2"/>
    </font>
    <font>
      <sz val="11"/>
      <color theme="8" tint="-0.249977111117893"/>
      <name val="Arial"/>
      <family val="2"/>
    </font>
    <font>
      <b/>
      <sz val="12"/>
      <color theme="8" tint="-0.249977111117893"/>
      <name val="Arial"/>
      <family val="2"/>
    </font>
    <font>
      <b/>
      <sz val="9"/>
      <color theme="8" tint="-0.249977111117893"/>
      <name val="Arial"/>
      <family val="2"/>
    </font>
    <font>
      <sz val="9"/>
      <color theme="8" tint="-0.249977111117893"/>
      <name val="Arial"/>
      <family val="2"/>
    </font>
    <font>
      <i/>
      <sz val="9"/>
      <color theme="8" tint="-0.249977111117893"/>
      <name val="Arial"/>
      <family val="2"/>
    </font>
    <font>
      <sz val="30"/>
      <color theme="8" tint="-0.249977111117893"/>
      <name val="Arial"/>
      <family val="2"/>
    </font>
    <font>
      <b/>
      <sz val="10"/>
      <color theme="8"/>
      <name val="Arial"/>
      <family val="2"/>
    </font>
    <font>
      <sz val="10"/>
      <color theme="8"/>
      <name val="Arial"/>
      <family val="2"/>
    </font>
    <font>
      <b/>
      <sz val="10"/>
      <color theme="8" tint="-0.249977111117893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F8E3"/>
        <bgColor indexed="64"/>
      </patternFill>
    </fill>
    <fill>
      <patternFill patternType="solid">
        <fgColor rgb="FFFDEEE7"/>
        <bgColor indexed="64"/>
      </patternFill>
    </fill>
    <fill>
      <patternFill patternType="solid">
        <fgColor rgb="FFF7E1F5"/>
        <bgColor indexed="64"/>
      </patternFill>
    </fill>
    <fill>
      <patternFill patternType="solid">
        <fgColor rgb="FFFFFF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DF9FD"/>
        <bgColor indexed="64"/>
      </patternFill>
    </fill>
    <fill>
      <patternFill patternType="solid">
        <fgColor rgb="FFF9EBF9"/>
        <bgColor indexed="64"/>
      </patternFill>
    </fill>
    <fill>
      <gradientFill type="path">
        <stop position="0">
          <color rgb="FFFDF9FD"/>
        </stop>
        <stop position="1">
          <color rgb="FFF9F9F9"/>
        </stop>
      </gradientFill>
    </fill>
  </fills>
  <borders count="49">
    <border>
      <left/>
      <right/>
      <top/>
      <bottom/>
      <diagonal/>
    </border>
    <border>
      <left/>
      <right/>
      <top/>
      <bottom style="thick">
        <color theme="4" tint="0.79998168889431442"/>
      </bottom>
      <diagonal/>
    </border>
    <border>
      <left/>
      <right/>
      <top style="thick">
        <color theme="4" tint="0.79998168889431442"/>
      </top>
      <bottom style="thick">
        <color theme="4" tint="0.79998168889431442"/>
      </bottom>
      <diagonal/>
    </border>
    <border>
      <left/>
      <right/>
      <top style="thick">
        <color theme="4" tint="0.79998168889431442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/>
      <right/>
      <top style="hair">
        <color theme="8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ck">
        <color theme="8"/>
      </left>
      <right/>
      <top style="thick">
        <color theme="8"/>
      </top>
      <bottom/>
      <diagonal/>
    </border>
    <border>
      <left/>
      <right/>
      <top style="thick">
        <color theme="8"/>
      </top>
      <bottom/>
      <diagonal/>
    </border>
    <border>
      <left/>
      <right style="thick">
        <color theme="8"/>
      </right>
      <top style="thick">
        <color theme="8"/>
      </top>
      <bottom/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thin">
        <color theme="8"/>
      </bottom>
      <diagonal/>
    </border>
    <border>
      <left/>
      <right/>
      <top style="thick">
        <color theme="8"/>
      </top>
      <bottom style="thin">
        <color theme="8"/>
      </bottom>
      <diagonal/>
    </border>
    <border>
      <left/>
      <right style="thick">
        <color theme="8"/>
      </right>
      <top style="thick">
        <color theme="8"/>
      </top>
      <bottom style="thin">
        <color theme="8"/>
      </bottom>
      <diagonal/>
    </border>
    <border>
      <left style="thick">
        <color theme="8"/>
      </left>
      <right/>
      <top/>
      <bottom style="hair">
        <color theme="8"/>
      </bottom>
      <diagonal/>
    </border>
    <border>
      <left/>
      <right style="thick">
        <color theme="8"/>
      </right>
      <top/>
      <bottom style="hair">
        <color theme="8"/>
      </bottom>
      <diagonal/>
    </border>
    <border>
      <left style="thick">
        <color theme="8"/>
      </left>
      <right/>
      <top style="hair">
        <color theme="8"/>
      </top>
      <bottom style="hair">
        <color theme="8"/>
      </bottom>
      <diagonal/>
    </border>
    <border>
      <left/>
      <right style="thick">
        <color theme="8"/>
      </right>
      <top style="hair">
        <color theme="8"/>
      </top>
      <bottom style="hair">
        <color theme="8"/>
      </bottom>
      <diagonal/>
    </border>
    <border>
      <left style="thick">
        <color theme="8"/>
      </left>
      <right/>
      <top style="hair">
        <color theme="8"/>
      </top>
      <bottom/>
      <diagonal/>
    </border>
    <border>
      <left/>
      <right style="thick">
        <color theme="8"/>
      </right>
      <top style="hair">
        <color theme="8"/>
      </top>
      <bottom/>
      <diagonal/>
    </border>
    <border>
      <left style="thick">
        <color theme="8"/>
      </left>
      <right/>
      <top/>
      <bottom style="thin">
        <color theme="8"/>
      </bottom>
      <diagonal/>
    </border>
    <border>
      <left/>
      <right style="thick">
        <color theme="8"/>
      </right>
      <top/>
      <bottom style="thin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thick">
        <color theme="8"/>
      </left>
      <right/>
      <top style="hair">
        <color theme="8"/>
      </top>
      <bottom style="thick">
        <color theme="8"/>
      </bottom>
      <diagonal/>
    </border>
    <border>
      <left/>
      <right style="hair">
        <color theme="8"/>
      </right>
      <top style="hair">
        <color theme="8"/>
      </top>
      <bottom style="thick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ck">
        <color theme="8"/>
      </bottom>
      <diagonal/>
    </border>
    <border>
      <left style="hair">
        <color theme="8"/>
      </left>
      <right/>
      <top style="hair">
        <color theme="8"/>
      </top>
      <bottom style="thick">
        <color theme="8"/>
      </bottom>
      <diagonal/>
    </border>
    <border>
      <left/>
      <right style="thick">
        <color theme="8"/>
      </right>
      <top style="hair">
        <color theme="8"/>
      </top>
      <bottom style="thick">
        <color theme="8"/>
      </bottom>
      <diagonal/>
    </border>
    <border>
      <left style="hair">
        <color theme="8" tint="0.79998168889431442"/>
      </left>
      <right style="hair">
        <color theme="8" tint="0.79998168889431442"/>
      </right>
      <top style="hair">
        <color theme="8"/>
      </top>
      <bottom style="hair">
        <color theme="8"/>
      </bottom>
      <diagonal/>
    </border>
    <border>
      <left style="hair">
        <color theme="8" tint="0.79998168889431442"/>
      </left>
      <right style="hair">
        <color theme="8" tint="0.79998168889431442"/>
      </right>
      <top/>
      <bottom style="hair">
        <color theme="8"/>
      </bottom>
      <diagonal/>
    </border>
    <border>
      <left style="hair">
        <color theme="8" tint="0.79998168889431442"/>
      </left>
      <right style="hair">
        <color theme="8" tint="0.79998168889431442"/>
      </right>
      <top/>
      <bottom/>
      <diagonal/>
    </border>
    <border>
      <left style="hair">
        <color theme="8" tint="0.59996337778862885"/>
      </left>
      <right/>
      <top style="hair">
        <color theme="8" tint="0.59996337778862885"/>
      </top>
      <bottom/>
      <diagonal/>
    </border>
    <border>
      <left/>
      <right/>
      <top style="hair">
        <color theme="8" tint="0.59996337778862885"/>
      </top>
      <bottom/>
      <diagonal/>
    </border>
    <border>
      <left/>
      <right style="hair">
        <color theme="8" tint="0.59996337778862885"/>
      </right>
      <top style="hair">
        <color theme="8" tint="0.59996337778862885"/>
      </top>
      <bottom/>
      <diagonal/>
    </border>
    <border>
      <left style="hair">
        <color theme="8" tint="0.59996337778862885"/>
      </left>
      <right/>
      <top/>
      <bottom/>
      <diagonal/>
    </border>
    <border>
      <left/>
      <right style="hair">
        <color theme="8" tint="0.59996337778862885"/>
      </right>
      <top/>
      <bottom/>
      <diagonal/>
    </border>
    <border>
      <left style="hair">
        <color theme="8" tint="0.59996337778862885"/>
      </left>
      <right/>
      <top/>
      <bottom style="hair">
        <color theme="8" tint="0.59996337778862885"/>
      </bottom>
      <diagonal/>
    </border>
    <border>
      <left/>
      <right/>
      <top/>
      <bottom style="hair">
        <color theme="8" tint="0.59996337778862885"/>
      </bottom>
      <diagonal/>
    </border>
    <border>
      <left/>
      <right style="hair">
        <color theme="8" tint="0.59996337778862885"/>
      </right>
      <top/>
      <bottom style="hair">
        <color theme="8" tint="0.59996337778862885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</cellStyleXfs>
  <cellXfs count="171">
    <xf numFmtId="0" fontId="0" fillId="0" borderId="0" xfId="0"/>
    <xf numFmtId="0" fontId="6" fillId="0" borderId="0" xfId="0" applyFont="1"/>
    <xf numFmtId="0" fontId="6" fillId="7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4" fillId="7" borderId="0" xfId="0" applyFont="1" applyFill="1" applyAlignment="1">
      <alignment horizontal="left" vertical="center"/>
    </xf>
    <xf numFmtId="9" fontId="15" fillId="9" borderId="1" xfId="0" applyNumberFormat="1" applyFont="1" applyFill="1" applyBorder="1" applyAlignment="1">
      <alignment horizontal="center" vertical="center"/>
    </xf>
    <xf numFmtId="169" fontId="16" fillId="9" borderId="1" xfId="0" applyNumberFormat="1" applyFont="1" applyFill="1" applyBorder="1" applyAlignment="1">
      <alignment horizontal="right" vertical="center"/>
    </xf>
    <xf numFmtId="9" fontId="15" fillId="4" borderId="2" xfId="0" applyNumberFormat="1" applyFont="1" applyFill="1" applyBorder="1" applyAlignment="1">
      <alignment horizontal="center" vertical="center"/>
    </xf>
    <xf numFmtId="169" fontId="16" fillId="4" borderId="1" xfId="0" applyNumberFormat="1" applyFont="1" applyFill="1" applyBorder="1" applyAlignment="1">
      <alignment horizontal="right" vertical="center"/>
    </xf>
    <xf numFmtId="9" fontId="15" fillId="3" borderId="2" xfId="0" applyNumberFormat="1" applyFont="1" applyFill="1" applyBorder="1" applyAlignment="1">
      <alignment horizontal="center" vertical="center"/>
    </xf>
    <xf numFmtId="169" fontId="16" fillId="3" borderId="1" xfId="0" applyNumberFormat="1" applyFont="1" applyFill="1" applyBorder="1" applyAlignment="1">
      <alignment horizontal="right" vertical="center"/>
    </xf>
    <xf numFmtId="9" fontId="15" fillId="5" borderId="3" xfId="0" applyNumberFormat="1" applyFont="1" applyFill="1" applyBorder="1" applyAlignment="1">
      <alignment horizontal="center" vertical="center"/>
    </xf>
    <xf numFmtId="169" fontId="16" fillId="5" borderId="1" xfId="0" applyNumberFormat="1" applyFont="1" applyFill="1" applyBorder="1" applyAlignment="1">
      <alignment horizontal="right" vertical="center"/>
    </xf>
    <xf numFmtId="9" fontId="15" fillId="6" borderId="3" xfId="0" applyNumberFormat="1" applyFont="1" applyFill="1" applyBorder="1" applyAlignment="1">
      <alignment horizontal="center" vertical="center"/>
    </xf>
    <xf numFmtId="169" fontId="16" fillId="6" borderId="1" xfId="0" applyNumberFormat="1" applyFont="1" applyFill="1" applyBorder="1" applyAlignment="1">
      <alignment horizontal="right" vertical="center"/>
    </xf>
    <xf numFmtId="0" fontId="2" fillId="10" borderId="5" xfId="0" applyFont="1" applyFill="1" applyBorder="1" applyAlignment="1">
      <alignment vertical="center"/>
    </xf>
    <xf numFmtId="0" fontId="13" fillId="10" borderId="5" xfId="0" applyFont="1" applyFill="1" applyBorder="1" applyAlignment="1">
      <alignment vertical="center"/>
    </xf>
    <xf numFmtId="0" fontId="13" fillId="10" borderId="5" xfId="0" applyFont="1" applyFill="1" applyBorder="1" applyAlignment="1">
      <alignment horizontal="left" vertical="center"/>
    </xf>
    <xf numFmtId="0" fontId="2" fillId="10" borderId="5" xfId="0" applyFont="1" applyFill="1" applyBorder="1" applyAlignment="1">
      <alignment horizontal="left" vertical="center"/>
    </xf>
    <xf numFmtId="0" fontId="13" fillId="10" borderId="6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vertical="center"/>
    </xf>
    <xf numFmtId="0" fontId="13" fillId="10" borderId="8" xfId="0" applyFont="1" applyFill="1" applyBorder="1" applyAlignment="1">
      <alignment horizontal="left" vertical="center"/>
    </xf>
    <xf numFmtId="0" fontId="13" fillId="10" borderId="9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vertical="center"/>
    </xf>
    <xf numFmtId="0" fontId="2" fillId="10" borderId="10" xfId="0" applyFont="1" applyFill="1" applyBorder="1" applyAlignment="1">
      <alignment horizontal="left" vertical="center"/>
    </xf>
    <xf numFmtId="0" fontId="2" fillId="10" borderId="11" xfId="0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vertical="center"/>
    </xf>
    <xf numFmtId="0" fontId="2" fillId="10" borderId="7" xfId="0" applyFont="1" applyFill="1" applyBorder="1" applyAlignment="1">
      <alignment horizontal="left" vertical="center"/>
    </xf>
    <xf numFmtId="0" fontId="2" fillId="10" borderId="7" xfId="0" applyFont="1" applyFill="1" applyBorder="1" applyAlignment="1">
      <alignment horizontal="center" vertical="center"/>
    </xf>
    <xf numFmtId="0" fontId="2" fillId="10" borderId="12" xfId="0" applyFont="1" applyFill="1" applyBorder="1" applyAlignment="1">
      <alignment vertical="center"/>
    </xf>
    <xf numFmtId="0" fontId="2" fillId="10" borderId="13" xfId="0" applyFont="1" applyFill="1" applyBorder="1" applyAlignment="1">
      <alignment vertical="center"/>
    </xf>
    <xf numFmtId="0" fontId="2" fillId="10" borderId="13" xfId="0" applyFont="1" applyFill="1" applyBorder="1" applyAlignment="1">
      <alignment horizontal="left" vertical="center" indent="1"/>
    </xf>
    <xf numFmtId="0" fontId="2" fillId="10" borderId="14" xfId="0" applyFont="1" applyFill="1" applyBorder="1" applyAlignment="1">
      <alignment vertical="center"/>
    </xf>
    <xf numFmtId="0" fontId="12" fillId="10" borderId="15" xfId="0" applyFont="1" applyFill="1" applyBorder="1" applyAlignment="1">
      <alignment vertical="center"/>
    </xf>
    <xf numFmtId="0" fontId="8" fillId="10" borderId="0" xfId="0" applyFont="1" applyFill="1" applyAlignment="1">
      <alignment vertical="center"/>
    </xf>
    <xf numFmtId="0" fontId="16" fillId="9" borderId="0" xfId="0" applyFont="1" applyFill="1" applyAlignment="1">
      <alignment horizontal="right" vertical="center" indent="1"/>
    </xf>
    <xf numFmtId="0" fontId="2" fillId="10" borderId="0" xfId="0" applyFont="1" applyFill="1" applyAlignment="1">
      <alignment vertical="center"/>
    </xf>
    <xf numFmtId="0" fontId="2" fillId="10" borderId="16" xfId="0" applyFont="1" applyFill="1" applyBorder="1" applyAlignment="1">
      <alignment vertical="center"/>
    </xf>
    <xf numFmtId="0" fontId="15" fillId="10" borderId="0" xfId="0" applyFont="1" applyFill="1" applyAlignment="1">
      <alignment horizontal="center"/>
    </xf>
    <xf numFmtId="0" fontId="16" fillId="4" borderId="0" xfId="0" applyFont="1" applyFill="1" applyAlignment="1">
      <alignment horizontal="right" vertical="center" indent="1"/>
    </xf>
    <xf numFmtId="168" fontId="17" fillId="10" borderId="0" xfId="0" applyNumberFormat="1" applyFont="1" applyFill="1" applyAlignment="1">
      <alignment horizontal="center" vertical="center"/>
    </xf>
    <xf numFmtId="0" fontId="16" fillId="3" borderId="0" xfId="0" applyFont="1" applyFill="1" applyAlignment="1">
      <alignment horizontal="right" vertical="center" indent="1"/>
    </xf>
    <xf numFmtId="0" fontId="16" fillId="5" borderId="0" xfId="0" applyFont="1" applyFill="1" applyAlignment="1">
      <alignment horizontal="right" vertical="center" indent="1"/>
    </xf>
    <xf numFmtId="169" fontId="9" fillId="10" borderId="0" xfId="0" applyNumberFormat="1" applyFont="1" applyFill="1" applyAlignment="1">
      <alignment horizontal="center" vertical="center"/>
    </xf>
    <xf numFmtId="0" fontId="16" fillId="6" borderId="0" xfId="0" applyFont="1" applyFill="1" applyAlignment="1">
      <alignment horizontal="right" vertical="center" indent="1"/>
    </xf>
    <xf numFmtId="0" fontId="12" fillId="10" borderId="17" xfId="0" applyFont="1" applyFill="1" applyBorder="1" applyAlignment="1">
      <alignment vertical="center"/>
    </xf>
    <xf numFmtId="0" fontId="8" fillId="10" borderId="18" xfId="0" applyFont="1" applyFill="1" applyBorder="1" applyAlignment="1">
      <alignment vertical="center"/>
    </xf>
    <xf numFmtId="0" fontId="8" fillId="10" borderId="19" xfId="0" applyFont="1" applyFill="1" applyBorder="1" applyAlignment="1">
      <alignment vertical="center"/>
    </xf>
    <xf numFmtId="0" fontId="15" fillId="10" borderId="22" xfId="0" applyFont="1" applyFill="1" applyBorder="1"/>
    <xf numFmtId="0" fontId="2" fillId="10" borderId="23" xfId="0" applyFont="1" applyFill="1" applyBorder="1" applyAlignment="1">
      <alignment vertical="center"/>
    </xf>
    <xf numFmtId="0" fontId="13" fillId="10" borderId="24" xfId="0" applyFont="1" applyFill="1" applyBorder="1"/>
    <xf numFmtId="0" fontId="2" fillId="10" borderId="25" xfId="0" applyFont="1" applyFill="1" applyBorder="1" applyAlignment="1">
      <alignment vertical="center"/>
    </xf>
    <xf numFmtId="0" fontId="13" fillId="10" borderId="26" xfId="0" applyFont="1" applyFill="1" applyBorder="1"/>
    <xf numFmtId="0" fontId="2" fillId="10" borderId="26" xfId="0" applyFont="1" applyFill="1" applyBorder="1"/>
    <xf numFmtId="0" fontId="2" fillId="10" borderId="27" xfId="0" applyFont="1" applyFill="1" applyBorder="1" applyAlignment="1">
      <alignment vertical="center"/>
    </xf>
    <xf numFmtId="0" fontId="2" fillId="10" borderId="28" xfId="0" applyFont="1" applyFill="1" applyBorder="1"/>
    <xf numFmtId="0" fontId="2" fillId="10" borderId="29" xfId="0" applyFont="1" applyFill="1" applyBorder="1" applyAlignment="1">
      <alignment vertical="center"/>
    </xf>
    <xf numFmtId="0" fontId="2" fillId="10" borderId="30" xfId="0" applyFont="1" applyFill="1" applyBorder="1"/>
    <xf numFmtId="0" fontId="2" fillId="10" borderId="17" xfId="0" applyFont="1" applyFill="1" applyBorder="1"/>
    <xf numFmtId="0" fontId="16" fillId="10" borderId="18" xfId="0" applyFont="1" applyFill="1" applyBorder="1" applyAlignment="1">
      <alignment horizontal="left" indent="1"/>
    </xf>
    <xf numFmtId="0" fontId="16" fillId="10" borderId="18" xfId="0" applyFont="1" applyFill="1" applyBorder="1"/>
    <xf numFmtId="168" fontId="15" fillId="10" borderId="18" xfId="0" applyNumberFormat="1" applyFont="1" applyFill="1" applyBorder="1" applyAlignment="1">
      <alignment horizontal="right" vertical="center"/>
    </xf>
    <xf numFmtId="0" fontId="16" fillId="10" borderId="19" xfId="0" applyFont="1" applyFill="1" applyBorder="1"/>
    <xf numFmtId="168" fontId="17" fillId="2" borderId="4" xfId="0" applyNumberFormat="1" applyFont="1" applyFill="1" applyBorder="1" applyAlignment="1">
      <alignment horizontal="center" vertical="center"/>
    </xf>
    <xf numFmtId="0" fontId="15" fillId="8" borderId="13" xfId="0" applyFont="1" applyFill="1" applyBorder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170" fontId="13" fillId="10" borderId="6" xfId="0" applyNumberFormat="1" applyFont="1" applyFill="1" applyBorder="1" applyAlignment="1">
      <alignment horizontal="center" vertical="center"/>
    </xf>
    <xf numFmtId="170" fontId="13" fillId="10" borderId="9" xfId="0" applyNumberFormat="1" applyFont="1" applyFill="1" applyBorder="1" applyAlignment="1">
      <alignment horizontal="right" vertical="center" indent="2"/>
    </xf>
    <xf numFmtId="170" fontId="2" fillId="10" borderId="5" xfId="0" applyNumberFormat="1" applyFont="1" applyFill="1" applyBorder="1" applyAlignment="1">
      <alignment horizontal="right" vertical="center"/>
    </xf>
    <xf numFmtId="170" fontId="2" fillId="10" borderId="6" xfId="0" applyNumberFormat="1" applyFont="1" applyFill="1" applyBorder="1" applyAlignment="1">
      <alignment horizontal="right" vertical="center" indent="2"/>
    </xf>
    <xf numFmtId="170" fontId="2" fillId="10" borderId="11" xfId="0" applyNumberFormat="1" applyFont="1" applyFill="1" applyBorder="1" applyAlignment="1">
      <alignment horizontal="right" vertical="center" indent="2"/>
    </xf>
    <xf numFmtId="170" fontId="2" fillId="10" borderId="10" xfId="0" applyNumberFormat="1" applyFont="1" applyFill="1" applyBorder="1" applyAlignment="1">
      <alignment horizontal="right" vertical="center"/>
    </xf>
    <xf numFmtId="170" fontId="2" fillId="10" borderId="7" xfId="0" applyNumberFormat="1" applyFont="1" applyFill="1" applyBorder="1" applyAlignment="1">
      <alignment horizontal="right" vertical="center" indent="2"/>
    </xf>
    <xf numFmtId="170" fontId="2" fillId="10" borderId="7" xfId="0" applyNumberFormat="1" applyFont="1" applyFill="1" applyBorder="1" applyAlignment="1">
      <alignment horizontal="right" vertical="center"/>
    </xf>
    <xf numFmtId="170" fontId="13" fillId="10" borderId="6" xfId="0" applyNumberFormat="1" applyFont="1" applyFill="1" applyBorder="1" applyAlignment="1">
      <alignment horizontal="right" vertical="center" indent="2"/>
    </xf>
    <xf numFmtId="0" fontId="13" fillId="10" borderId="31" xfId="0" applyFont="1" applyFill="1" applyBorder="1" applyAlignment="1">
      <alignment vertical="center"/>
    </xf>
    <xf numFmtId="14" fontId="13" fillId="10" borderId="6" xfId="0" applyNumberFormat="1" applyFont="1" applyFill="1" applyBorder="1" applyAlignment="1">
      <alignment horizontal="center" vertical="center"/>
    </xf>
    <xf numFmtId="1" fontId="13" fillId="10" borderId="6" xfId="0" applyNumberFormat="1" applyFont="1" applyFill="1" applyBorder="1" applyAlignment="1">
      <alignment horizontal="center" vertical="center"/>
    </xf>
    <xf numFmtId="170" fontId="2" fillId="10" borderId="32" xfId="0" applyNumberFormat="1" applyFont="1" applyFill="1" applyBorder="1" applyAlignment="1">
      <alignment horizontal="right" vertical="center"/>
    </xf>
    <xf numFmtId="0" fontId="2" fillId="10" borderId="33" xfId="0" applyFont="1" applyFill="1" applyBorder="1" applyAlignment="1">
      <alignment vertical="center"/>
    </xf>
    <xf numFmtId="0" fontId="13" fillId="10" borderId="34" xfId="0" applyFont="1" applyFill="1" applyBorder="1" applyAlignment="1">
      <alignment vertical="center"/>
    </xf>
    <xf numFmtId="14" fontId="13" fillId="10" borderId="35" xfId="0" applyNumberFormat="1" applyFont="1" applyFill="1" applyBorder="1" applyAlignment="1">
      <alignment horizontal="center" vertical="center"/>
    </xf>
    <xf numFmtId="1" fontId="13" fillId="10" borderId="35" xfId="0" applyNumberFormat="1" applyFont="1" applyFill="1" applyBorder="1" applyAlignment="1">
      <alignment horizontal="center" vertical="center"/>
    </xf>
    <xf numFmtId="170" fontId="2" fillId="10" borderId="35" xfId="0" applyNumberFormat="1" applyFont="1" applyFill="1" applyBorder="1" applyAlignment="1">
      <alignment horizontal="right" vertical="center" indent="2"/>
    </xf>
    <xf numFmtId="170" fontId="2" fillId="10" borderId="36" xfId="0" applyNumberFormat="1" applyFont="1" applyFill="1" applyBorder="1" applyAlignment="1">
      <alignment horizontal="right" vertical="center"/>
    </xf>
    <xf numFmtId="0" fontId="2" fillId="10" borderId="37" xfId="0" applyFont="1" applyFill="1" applyBorder="1"/>
    <xf numFmtId="170" fontId="13" fillId="10" borderId="32" xfId="0" applyNumberFormat="1" applyFont="1" applyFill="1" applyBorder="1" applyAlignment="1">
      <alignment horizontal="right" vertical="center" indent="2"/>
    </xf>
    <xf numFmtId="0" fontId="15" fillId="10" borderId="12" xfId="0" applyFont="1" applyFill="1" applyBorder="1" applyAlignment="1">
      <alignment vertical="center"/>
    </xf>
    <xf numFmtId="0" fontId="15" fillId="10" borderId="14" xfId="0" applyFont="1" applyFill="1" applyBorder="1"/>
    <xf numFmtId="0" fontId="19" fillId="10" borderId="0" xfId="0" applyFont="1" applyFill="1" applyAlignment="1" applyProtection="1">
      <alignment vertical="center"/>
      <protection locked="0"/>
    </xf>
    <xf numFmtId="0" fontId="19" fillId="10" borderId="0" xfId="0" applyFont="1" applyFill="1" applyAlignment="1">
      <alignment shrinkToFit="1"/>
    </xf>
    <xf numFmtId="0" fontId="19" fillId="10" borderId="0" xfId="0" applyFont="1" applyFill="1"/>
    <xf numFmtId="0" fontId="19" fillId="10" borderId="0" xfId="0" applyFont="1" applyFill="1" applyProtection="1">
      <protection locked="0"/>
    </xf>
    <xf numFmtId="0" fontId="21" fillId="10" borderId="0" xfId="0" applyFont="1" applyFill="1" applyAlignment="1">
      <alignment horizontal="center" vertical="center"/>
    </xf>
    <xf numFmtId="0" fontId="7" fillId="10" borderId="0" xfId="0" applyFont="1" applyFill="1" applyAlignment="1">
      <alignment shrinkToFit="1"/>
    </xf>
    <xf numFmtId="0" fontId="4" fillId="10" borderId="0" xfId="0" applyFont="1" applyFill="1" applyAlignment="1">
      <alignment vertical="center"/>
    </xf>
    <xf numFmtId="0" fontId="3" fillId="10" borderId="0" xfId="0" applyFont="1" applyFill="1" applyAlignment="1">
      <alignment vertical="center"/>
    </xf>
    <xf numFmtId="165" fontId="4" fillId="10" borderId="0" xfId="0" applyNumberFormat="1" applyFont="1" applyFill="1" applyAlignment="1">
      <alignment horizontal="right" vertical="center"/>
    </xf>
    <xf numFmtId="165" fontId="4" fillId="10" borderId="0" xfId="0" applyNumberFormat="1" applyFont="1" applyFill="1" applyAlignment="1">
      <alignment horizontal="center" vertical="center"/>
    </xf>
    <xf numFmtId="0" fontId="4" fillId="10" borderId="0" xfId="0" applyFont="1" applyFill="1" applyAlignment="1">
      <alignment horizontal="left" vertical="center" shrinkToFit="1"/>
    </xf>
    <xf numFmtId="167" fontId="5" fillId="10" borderId="38" xfId="0" applyNumberFormat="1" applyFont="1" applyFill="1" applyBorder="1" applyAlignment="1">
      <alignment horizontal="center" vertical="top"/>
    </xf>
    <xf numFmtId="1" fontId="5" fillId="10" borderId="38" xfId="0" applyNumberFormat="1" applyFont="1" applyFill="1" applyBorder="1" applyAlignment="1">
      <alignment horizontal="center" vertical="center" shrinkToFit="1"/>
    </xf>
    <xf numFmtId="0" fontId="4" fillId="10" borderId="38" xfId="0" applyFont="1" applyFill="1" applyBorder="1" applyAlignment="1">
      <alignment horizontal="left" vertical="center" shrinkToFit="1"/>
    </xf>
    <xf numFmtId="9" fontId="4" fillId="10" borderId="38" xfId="0" applyNumberFormat="1" applyFont="1" applyFill="1" applyBorder="1" applyAlignment="1">
      <alignment horizontal="left" vertical="center" shrinkToFit="1"/>
    </xf>
    <xf numFmtId="0" fontId="4" fillId="10" borderId="0" xfId="0" applyFont="1" applyFill="1" applyAlignment="1">
      <alignment horizontal="left" vertical="top"/>
    </xf>
    <xf numFmtId="0" fontId="11" fillId="10" borderId="0" xfId="0" applyFont="1" applyFill="1" applyAlignment="1">
      <alignment horizontal="left" vertical="top" wrapText="1"/>
    </xf>
    <xf numFmtId="168" fontId="4" fillId="10" borderId="0" xfId="0" applyNumberFormat="1" applyFont="1" applyFill="1" applyAlignment="1">
      <alignment horizontal="center" vertical="top" wrapText="1"/>
    </xf>
    <xf numFmtId="167" fontId="5" fillId="10" borderId="0" xfId="0" applyNumberFormat="1" applyFont="1" applyFill="1" applyAlignment="1">
      <alignment horizontal="center" vertical="top"/>
    </xf>
    <xf numFmtId="1" fontId="5" fillId="10" borderId="0" xfId="0" applyNumberFormat="1" applyFont="1" applyFill="1" applyAlignment="1">
      <alignment horizontal="center" vertical="top"/>
    </xf>
    <xf numFmtId="1" fontId="5" fillId="10" borderId="0" xfId="0" applyNumberFormat="1" applyFont="1" applyFill="1" applyAlignment="1">
      <alignment horizontal="center" vertical="center" shrinkToFit="1"/>
    </xf>
    <xf numFmtId="0" fontId="7" fillId="10" borderId="0" xfId="0" applyFont="1" applyFill="1"/>
    <xf numFmtId="0" fontId="22" fillId="10" borderId="0" xfId="0" applyFont="1" applyFill="1" applyAlignment="1">
      <alignment horizontal="center" vertical="center"/>
    </xf>
    <xf numFmtId="0" fontId="23" fillId="10" borderId="0" xfId="0" applyFont="1" applyFill="1" applyAlignment="1">
      <alignment shrinkToFit="1"/>
    </xf>
    <xf numFmtId="0" fontId="22" fillId="10" borderId="18" xfId="0" applyFont="1" applyFill="1" applyBorder="1" applyAlignment="1">
      <alignment horizontal="left" vertical="center"/>
    </xf>
    <xf numFmtId="0" fontId="22" fillId="10" borderId="18" xfId="0" applyFont="1" applyFill="1" applyBorder="1" applyAlignment="1">
      <alignment horizontal="center" vertical="center"/>
    </xf>
    <xf numFmtId="1" fontId="5" fillId="10" borderId="39" xfId="0" applyNumberFormat="1" applyFont="1" applyFill="1" applyBorder="1" applyAlignment="1">
      <alignment horizontal="center" vertical="center" shrinkToFit="1"/>
    </xf>
    <xf numFmtId="0" fontId="4" fillId="10" borderId="39" xfId="0" applyFont="1" applyFill="1" applyBorder="1" applyAlignment="1">
      <alignment horizontal="left" vertical="center" shrinkToFit="1"/>
    </xf>
    <xf numFmtId="0" fontId="18" fillId="10" borderId="38" xfId="0" applyFont="1" applyFill="1" applyBorder="1" applyAlignment="1">
      <alignment shrinkToFit="1"/>
    </xf>
    <xf numFmtId="1" fontId="4" fillId="10" borderId="40" xfId="0" applyNumberFormat="1" applyFont="1" applyFill="1" applyBorder="1" applyAlignment="1">
      <alignment horizontal="center" vertical="center" shrinkToFit="1"/>
    </xf>
    <xf numFmtId="0" fontId="4" fillId="10" borderId="40" xfId="0" applyFont="1" applyFill="1" applyBorder="1" applyAlignment="1">
      <alignment horizontal="left" vertical="center" shrinkToFit="1"/>
    </xf>
    <xf numFmtId="167" fontId="5" fillId="10" borderId="40" xfId="0" applyNumberFormat="1" applyFont="1" applyFill="1" applyBorder="1" applyAlignment="1">
      <alignment horizontal="center" vertical="top"/>
    </xf>
    <xf numFmtId="15" fontId="4" fillId="12" borderId="0" xfId="0" applyNumberFormat="1" applyFont="1" applyFill="1" applyAlignment="1" applyProtection="1">
      <alignment vertical="center" shrinkToFit="1"/>
      <protection locked="0"/>
    </xf>
    <xf numFmtId="15" fontId="4" fillId="12" borderId="0" xfId="0" applyNumberFormat="1" applyFont="1" applyFill="1"/>
    <xf numFmtId="0" fontId="18" fillId="10" borderId="38" xfId="0" applyFont="1" applyFill="1" applyBorder="1" applyAlignment="1">
      <alignment vertical="center" shrinkToFit="1"/>
    </xf>
    <xf numFmtId="164" fontId="18" fillId="10" borderId="38" xfId="0" applyNumberFormat="1" applyFont="1" applyFill="1" applyBorder="1" applyAlignment="1">
      <alignment horizontal="center" vertical="center" shrinkToFit="1"/>
    </xf>
    <xf numFmtId="0" fontId="18" fillId="10" borderId="38" xfId="0" applyFont="1" applyFill="1" applyBorder="1" applyAlignment="1">
      <alignment horizontal="center" vertical="center" shrinkToFit="1"/>
    </xf>
    <xf numFmtId="166" fontId="18" fillId="10" borderId="38" xfId="0" applyNumberFormat="1" applyFont="1" applyFill="1" applyBorder="1" applyAlignment="1">
      <alignment horizontal="center" vertical="center" shrinkToFit="1"/>
    </xf>
    <xf numFmtId="171" fontId="20" fillId="10" borderId="0" xfId="0" applyNumberFormat="1" applyFont="1" applyFill="1" applyAlignment="1">
      <alignment horizontal="left" indent="1" shrinkToFit="1"/>
    </xf>
    <xf numFmtId="170" fontId="13" fillId="10" borderId="8" xfId="0" applyNumberFormat="1" applyFont="1" applyFill="1" applyBorder="1" applyAlignment="1">
      <alignment horizontal="right" vertical="center"/>
    </xf>
    <xf numFmtId="170" fontId="13" fillId="10" borderId="5" xfId="0" applyNumberFormat="1" applyFont="1" applyFill="1" applyBorder="1" applyAlignment="1">
      <alignment horizontal="right" vertical="center"/>
    </xf>
    <xf numFmtId="0" fontId="4" fillId="11" borderId="38" xfId="0" applyFont="1" applyFill="1" applyBorder="1" applyAlignment="1">
      <alignment horizontal="left" vertical="top"/>
    </xf>
    <xf numFmtId="0" fontId="11" fillId="11" borderId="38" xfId="0" applyFont="1" applyFill="1" applyBorder="1" applyAlignment="1">
      <alignment horizontal="left" vertical="top" wrapText="1"/>
    </xf>
    <xf numFmtId="168" fontId="4" fillId="11" borderId="38" xfId="0" applyNumberFormat="1" applyFont="1" applyFill="1" applyBorder="1" applyAlignment="1">
      <alignment horizontal="center" vertical="top" wrapText="1"/>
    </xf>
    <xf numFmtId="167" fontId="5" fillId="11" borderId="38" xfId="0" applyNumberFormat="1" applyFont="1" applyFill="1" applyBorder="1" applyAlignment="1">
      <alignment horizontal="center" vertical="top"/>
    </xf>
    <xf numFmtId="1" fontId="5" fillId="11" borderId="38" xfId="0" applyNumberFormat="1" applyFont="1" applyFill="1" applyBorder="1" applyAlignment="1">
      <alignment horizontal="center" vertical="top"/>
    </xf>
    <xf numFmtId="0" fontId="24" fillId="10" borderId="13" xfId="0" applyFont="1" applyFill="1" applyBorder="1" applyAlignment="1">
      <alignment vertical="center" shrinkToFit="1"/>
    </xf>
    <xf numFmtId="0" fontId="24" fillId="10" borderId="13" xfId="0" applyFont="1" applyFill="1" applyBorder="1" applyAlignment="1">
      <alignment horizontal="center" vertical="center" shrinkToFit="1"/>
    </xf>
    <xf numFmtId="0" fontId="24" fillId="10" borderId="13" xfId="0" applyFont="1" applyFill="1" applyBorder="1" applyAlignment="1">
      <alignment horizontal="right" vertical="center" shrinkToFit="1"/>
    </xf>
    <xf numFmtId="0" fontId="15" fillId="10" borderId="21" xfId="0" applyFont="1" applyFill="1" applyBorder="1" applyAlignment="1">
      <alignment vertical="center" shrinkToFit="1"/>
    </xf>
    <xf numFmtId="0" fontId="15" fillId="10" borderId="21" xfId="0" applyFont="1" applyFill="1" applyBorder="1" applyAlignment="1">
      <alignment horizontal="center" vertical="center" shrinkToFit="1"/>
    </xf>
    <xf numFmtId="0" fontId="15" fillId="10" borderId="21" xfId="0" applyFont="1" applyFill="1" applyBorder="1" applyAlignment="1">
      <alignment horizontal="right" vertical="center" shrinkToFit="1"/>
    </xf>
    <xf numFmtId="0" fontId="15" fillId="10" borderId="20" xfId="0" applyFont="1" applyFill="1" applyBorder="1" applyAlignment="1">
      <alignment vertical="center" shrinkToFit="1"/>
    </xf>
    <xf numFmtId="0" fontId="2" fillId="8" borderId="12" xfId="0" applyFont="1" applyFill="1" applyBorder="1" applyAlignment="1">
      <alignment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left" vertical="center" indent="1"/>
    </xf>
    <xf numFmtId="0" fontId="2" fillId="8" borderId="13" xfId="0" applyFont="1" applyFill="1" applyBorder="1" applyAlignment="1">
      <alignment vertical="center"/>
    </xf>
    <xf numFmtId="0" fontId="2" fillId="8" borderId="14" xfId="0" applyFont="1" applyFill="1" applyBorder="1" applyAlignment="1">
      <alignment vertical="center"/>
    </xf>
    <xf numFmtId="0" fontId="12" fillId="8" borderId="15" xfId="0" applyFont="1" applyFill="1" applyBorder="1" applyAlignment="1">
      <alignment vertical="center"/>
    </xf>
    <xf numFmtId="0" fontId="15" fillId="8" borderId="0" xfId="0" applyFont="1" applyFill="1" applyAlignment="1">
      <alignment horizontal="center"/>
    </xf>
    <xf numFmtId="0" fontId="2" fillId="8" borderId="0" xfId="0" applyFont="1" applyFill="1" applyAlignment="1">
      <alignment vertical="center"/>
    </xf>
    <xf numFmtId="0" fontId="2" fillId="8" borderId="16" xfId="0" applyFont="1" applyFill="1" applyBorder="1" applyAlignment="1">
      <alignment vertical="center"/>
    </xf>
    <xf numFmtId="0" fontId="12" fillId="8" borderId="17" xfId="0" applyFont="1" applyFill="1" applyBorder="1" applyAlignment="1">
      <alignment vertical="center"/>
    </xf>
    <xf numFmtId="0" fontId="8" fillId="8" borderId="18" xfId="0" applyFont="1" applyFill="1" applyBorder="1" applyAlignment="1">
      <alignment vertical="center"/>
    </xf>
    <xf numFmtId="0" fontId="8" fillId="8" borderId="18" xfId="0" applyFont="1" applyFill="1" applyBorder="1" applyAlignment="1">
      <alignment horizontal="center" vertical="center"/>
    </xf>
    <xf numFmtId="0" fontId="8" fillId="8" borderId="19" xfId="0" applyFont="1" applyFill="1" applyBorder="1" applyAlignment="1">
      <alignment vertical="center"/>
    </xf>
    <xf numFmtId="0" fontId="21" fillId="13" borderId="41" xfId="0" applyFont="1" applyFill="1" applyBorder="1" applyAlignment="1">
      <alignment horizontal="center" vertical="center"/>
    </xf>
    <xf numFmtId="0" fontId="21" fillId="13" borderId="42" xfId="0" applyFont="1" applyFill="1" applyBorder="1" applyAlignment="1">
      <alignment horizontal="center" vertical="center"/>
    </xf>
    <xf numFmtId="0" fontId="21" fillId="13" borderId="43" xfId="0" applyFont="1" applyFill="1" applyBorder="1" applyAlignment="1">
      <alignment horizontal="center" vertical="center"/>
    </xf>
    <xf numFmtId="0" fontId="21" fillId="13" borderId="44" xfId="0" applyFont="1" applyFill="1" applyBorder="1" applyAlignment="1">
      <alignment horizontal="center" vertical="center"/>
    </xf>
    <xf numFmtId="0" fontId="21" fillId="13" borderId="0" xfId="0" applyFont="1" applyFill="1" applyAlignment="1">
      <alignment horizontal="center" vertical="center"/>
    </xf>
    <xf numFmtId="0" fontId="21" fillId="13" borderId="45" xfId="0" applyFont="1" applyFill="1" applyBorder="1" applyAlignment="1">
      <alignment horizontal="center" vertical="center"/>
    </xf>
    <xf numFmtId="0" fontId="21" fillId="13" borderId="46" xfId="0" applyFont="1" applyFill="1" applyBorder="1" applyAlignment="1">
      <alignment horizontal="center" vertical="center"/>
    </xf>
    <xf numFmtId="0" fontId="21" fillId="13" borderId="47" xfId="0" applyFont="1" applyFill="1" applyBorder="1" applyAlignment="1">
      <alignment horizontal="center" vertical="center"/>
    </xf>
    <xf numFmtId="0" fontId="21" fillId="13" borderId="48" xfId="0" applyFont="1" applyFill="1" applyBorder="1" applyAlignment="1">
      <alignment horizontal="center" vertical="center"/>
    </xf>
    <xf numFmtId="0" fontId="20" fillId="10" borderId="0" xfId="1" applyFont="1" applyFill="1" applyBorder="1" applyAlignment="1" applyProtection="1">
      <alignment horizontal="left" vertical="center" shrinkToFit="1"/>
    </xf>
    <xf numFmtId="6" fontId="18" fillId="10" borderId="0" xfId="0" applyNumberFormat="1" applyFont="1" applyFill="1" applyAlignment="1">
      <alignment horizontal="center" vertical="center"/>
    </xf>
    <xf numFmtId="6" fontId="18" fillId="10" borderId="16" xfId="0" applyNumberFormat="1" applyFont="1" applyFill="1" applyBorder="1" applyAlignment="1">
      <alignment horizontal="center" vertical="center"/>
    </xf>
    <xf numFmtId="6" fontId="18" fillId="8" borderId="0" xfId="0" applyNumberFormat="1" applyFont="1" applyFill="1" applyAlignment="1">
      <alignment horizontal="center" vertical="center"/>
    </xf>
    <xf numFmtId="6" fontId="18" fillId="8" borderId="16" xfId="0" applyNumberFormat="1" applyFont="1" applyFill="1" applyBorder="1" applyAlignment="1">
      <alignment horizontal="center" vertical="center"/>
    </xf>
  </cellXfs>
  <cellStyles count="3">
    <cellStyle name="Hyperlink" xfId="1" builtinId="8"/>
    <cellStyle name="Hyperlink 2" xfId="2" xr:uid="{94331E4D-EBB8-4B6D-B3E8-68DC1B46FA7E}"/>
    <cellStyle name="Normal" xfId="0" builtinId="0"/>
  </cellStyles>
  <dxfs count="5">
    <dxf>
      <fill>
        <patternFill>
          <bgColor theme="3" tint="0.89996032593768116"/>
        </patternFill>
      </fill>
    </dxf>
    <dxf>
      <fill>
        <patternFill>
          <bgColor rgb="FFFDEEE7"/>
        </patternFill>
      </fill>
    </dxf>
    <dxf>
      <fill>
        <patternFill>
          <bgColor rgb="FFE0F8E3"/>
        </patternFill>
      </fill>
    </dxf>
    <dxf>
      <fill>
        <patternFill>
          <bgColor rgb="FFF7E1F5"/>
        </patternFill>
      </fill>
    </dxf>
    <dxf>
      <fill>
        <patternFill>
          <bgColor rgb="FFFFFFD5"/>
        </patternFill>
      </fill>
    </dxf>
  </dxfs>
  <tableStyles count="0" defaultTableStyle="TableStyleMedium2" defaultPivotStyle="PivotStyleLight16"/>
  <colors>
    <mruColors>
      <color rgb="FFF7E1F5"/>
      <color rgb="FFF9EBF9"/>
      <color rgb="FFFDF9FD"/>
      <color rgb="FFF9F9F9"/>
      <color rgb="FFFFFFD5"/>
      <color rgb="FFE0F8E3"/>
      <color rgb="FFFDEE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089800759234787"/>
          <c:y val="8.5217501909195484E-2"/>
          <c:w val="0.66100586936118755"/>
          <c:h val="0.71453123635612947"/>
        </c:manualLayout>
      </c:layou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tx2">
                  <a:lumMod val="10000"/>
                  <a:lumOff val="9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1B5-4EBF-8021-DB18267BA72C}"/>
              </c:ext>
            </c:extLst>
          </c:dPt>
          <c:dPt>
            <c:idx val="1"/>
            <c:bubble3D val="0"/>
            <c:spPr>
              <a:solidFill>
                <a:srgbClr val="FDEEE7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1B5-4EBF-8021-DB18267BA72C}"/>
              </c:ext>
            </c:extLst>
          </c:dPt>
          <c:dPt>
            <c:idx val="2"/>
            <c:bubble3D val="0"/>
            <c:spPr>
              <a:solidFill>
                <a:srgbClr val="E0F8E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1B5-4EBF-8021-DB18267BA72C}"/>
              </c:ext>
            </c:extLst>
          </c:dPt>
          <c:dPt>
            <c:idx val="3"/>
            <c:bubble3D val="0"/>
            <c:spPr>
              <a:solidFill>
                <a:srgbClr val="F7E1F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1B5-4EBF-8021-DB18267BA72C}"/>
              </c:ext>
            </c:extLst>
          </c:dPt>
          <c:dPt>
            <c:idx val="4"/>
            <c:bubble3D val="0"/>
            <c:spPr>
              <a:solidFill>
                <a:srgbClr val="FFFF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91B5-4EBF-8021-DB18267BA7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Budget!$F$3:$F$7</c:f>
              <c:strCache>
                <c:ptCount val="5"/>
                <c:pt idx="0">
                  <c:v>Flights</c:v>
                </c:pt>
                <c:pt idx="1">
                  <c:v>Hotel</c:v>
                </c:pt>
                <c:pt idx="2">
                  <c:v>Transport</c:v>
                </c:pt>
                <c:pt idx="3">
                  <c:v>Activity</c:v>
                </c:pt>
                <c:pt idx="4">
                  <c:v>Other</c:v>
                </c:pt>
              </c:strCache>
            </c:strRef>
          </c:cat>
          <c:val>
            <c:numRef>
              <c:f>Budget!$G$3:$G$7</c:f>
              <c:numCache>
                <c:formatCode>0%</c:formatCode>
                <c:ptCount val="5"/>
                <c:pt idx="0">
                  <c:v>0.42021924482338613</c:v>
                </c:pt>
                <c:pt idx="1">
                  <c:v>0.42630937880633374</c:v>
                </c:pt>
                <c:pt idx="2">
                  <c:v>1.2789281364190013E-2</c:v>
                </c:pt>
                <c:pt idx="3">
                  <c:v>3.5931790499390985E-2</c:v>
                </c:pt>
                <c:pt idx="4">
                  <c:v>0.10475030450669914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1B5-4EBF-8021-DB18267BA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 sz="900"/>
              <a:t>Spend per city</a:t>
            </a:r>
          </a:p>
        </c:rich>
      </c:tx>
      <c:layout>
        <c:manualLayout>
          <c:xMode val="edge"/>
          <c:yMode val="edge"/>
          <c:x val="0"/>
          <c:y val="4.0660709854886089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ZA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5"/>
          <c:dPt>
            <c:idx val="0"/>
            <c:bubble3D val="0"/>
            <c:spPr>
              <a:solidFill>
                <a:schemeClr val="accent5">
                  <a:tint val="41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D478-458E-B48A-108531A127AE}"/>
              </c:ext>
            </c:extLst>
          </c:dPt>
          <c:dPt>
            <c:idx val="1"/>
            <c:bubble3D val="0"/>
            <c:spPr>
              <a:solidFill>
                <a:schemeClr val="accent5">
                  <a:tint val="52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D478-458E-B48A-108531A127AE}"/>
              </c:ext>
            </c:extLst>
          </c:dPt>
          <c:dPt>
            <c:idx val="2"/>
            <c:bubble3D val="0"/>
            <c:spPr>
              <a:solidFill>
                <a:schemeClr val="accent5">
                  <a:tint val="63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D478-458E-B48A-108531A127AE}"/>
              </c:ext>
            </c:extLst>
          </c:dPt>
          <c:dPt>
            <c:idx val="3"/>
            <c:bubble3D val="0"/>
            <c:spPr>
              <a:solidFill>
                <a:schemeClr val="accent5">
                  <a:tint val="74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D478-458E-B48A-108531A127AE}"/>
              </c:ext>
            </c:extLst>
          </c:dPt>
          <c:dPt>
            <c:idx val="4"/>
            <c:bubble3D val="0"/>
            <c:spPr>
              <a:solidFill>
                <a:schemeClr val="accent5">
                  <a:tint val="84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D478-458E-B48A-108531A127AE}"/>
              </c:ext>
            </c:extLst>
          </c:dPt>
          <c:dPt>
            <c:idx val="5"/>
            <c:bubble3D val="0"/>
            <c:spPr>
              <a:solidFill>
                <a:schemeClr val="accent5">
                  <a:tint val="9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D478-458E-B48A-108531A127AE}"/>
              </c:ext>
            </c:extLst>
          </c:dPt>
          <c:dPt>
            <c:idx val="6"/>
            <c:bubble3D val="0"/>
            <c:spPr>
              <a:solidFill>
                <a:schemeClr val="accent5">
                  <a:shade val="94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D478-458E-B48A-108531A127AE}"/>
              </c:ext>
            </c:extLst>
          </c:dPt>
          <c:dPt>
            <c:idx val="7"/>
            <c:bubble3D val="0"/>
            <c:spPr>
              <a:solidFill>
                <a:schemeClr val="accent5">
                  <a:shade val="83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F-D478-458E-B48A-108531A127AE}"/>
              </c:ext>
            </c:extLst>
          </c:dPt>
          <c:dPt>
            <c:idx val="8"/>
            <c:bubble3D val="0"/>
            <c:spPr>
              <a:solidFill>
                <a:schemeClr val="accent5">
                  <a:shade val="73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1-D478-458E-B48A-108531A127AE}"/>
              </c:ext>
            </c:extLst>
          </c:dPt>
          <c:dPt>
            <c:idx val="9"/>
            <c:bubble3D val="0"/>
            <c:spPr>
              <a:solidFill>
                <a:schemeClr val="accent5">
                  <a:shade val="62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3-D478-458E-B48A-108531A127AE}"/>
              </c:ext>
            </c:extLst>
          </c:dPt>
          <c:dPt>
            <c:idx val="10"/>
            <c:bubble3D val="0"/>
            <c:spPr>
              <a:solidFill>
                <a:schemeClr val="accent5">
                  <a:shade val="51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5-D478-458E-B48A-108531A127AE}"/>
              </c:ext>
            </c:extLst>
          </c:dPt>
          <c:dPt>
            <c:idx val="11"/>
            <c:bubble3D val="0"/>
            <c:spPr>
              <a:solidFill>
                <a:schemeClr val="accent5">
                  <a:shade val="4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7-D478-458E-B48A-108531A127AE}"/>
              </c:ext>
            </c:extLst>
          </c:dPt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accent5">
                      <a:tint val="41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41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D478-458E-B48A-108531A127AE}"/>
                </c:ext>
              </c:extLst>
            </c:dLbl>
            <c:dLbl>
              <c:idx val="1"/>
              <c:spPr>
                <a:solidFill>
                  <a:schemeClr val="lt1"/>
                </a:solidFill>
                <a:ln>
                  <a:solidFill>
                    <a:schemeClr val="accent5">
                      <a:tint val="52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52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D478-458E-B48A-108531A127AE}"/>
                </c:ext>
              </c:extLst>
            </c:dLbl>
            <c:dLbl>
              <c:idx val="2"/>
              <c:spPr>
                <a:solidFill>
                  <a:schemeClr val="lt1"/>
                </a:solidFill>
                <a:ln>
                  <a:solidFill>
                    <a:schemeClr val="accent5">
                      <a:tint val="63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63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D478-458E-B48A-108531A127AE}"/>
                </c:ext>
              </c:extLst>
            </c:dLbl>
            <c:dLbl>
              <c:idx val="3"/>
              <c:spPr>
                <a:solidFill>
                  <a:schemeClr val="lt1"/>
                </a:solidFill>
                <a:ln>
                  <a:solidFill>
                    <a:schemeClr val="accent5">
                      <a:tint val="74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74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D478-458E-B48A-108531A127AE}"/>
                </c:ext>
              </c:extLst>
            </c:dLbl>
            <c:dLbl>
              <c:idx val="4"/>
              <c:spPr>
                <a:solidFill>
                  <a:schemeClr val="lt1"/>
                </a:solidFill>
                <a:ln>
                  <a:solidFill>
                    <a:schemeClr val="accent5">
                      <a:tint val="84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84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D478-458E-B48A-108531A127AE}"/>
                </c:ext>
              </c:extLst>
            </c:dLbl>
            <c:dLbl>
              <c:idx val="5"/>
              <c:spPr>
                <a:solidFill>
                  <a:schemeClr val="lt1"/>
                </a:solidFill>
                <a:ln>
                  <a:solidFill>
                    <a:schemeClr val="accent5">
                      <a:tint val="9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B-D478-458E-B48A-108531A127AE}"/>
                </c:ext>
              </c:extLst>
            </c:dLbl>
            <c:dLbl>
              <c:idx val="6"/>
              <c:spPr>
                <a:solidFill>
                  <a:schemeClr val="lt1"/>
                </a:solidFill>
                <a:ln>
                  <a:solidFill>
                    <a:schemeClr val="accent5">
                      <a:shade val="94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94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D-D478-458E-B48A-108531A127AE}"/>
                </c:ext>
              </c:extLst>
            </c:dLbl>
            <c:dLbl>
              <c:idx val="7"/>
              <c:spPr>
                <a:solidFill>
                  <a:schemeClr val="lt1"/>
                </a:solidFill>
                <a:ln>
                  <a:solidFill>
                    <a:schemeClr val="accent5">
                      <a:shade val="83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83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F-D478-458E-B48A-108531A127AE}"/>
                </c:ext>
              </c:extLst>
            </c:dLbl>
            <c:dLbl>
              <c:idx val="8"/>
              <c:spPr>
                <a:solidFill>
                  <a:schemeClr val="lt1"/>
                </a:solidFill>
                <a:ln>
                  <a:solidFill>
                    <a:schemeClr val="accent5">
                      <a:shade val="73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73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1-D478-458E-B48A-108531A127AE}"/>
                </c:ext>
              </c:extLst>
            </c:dLbl>
            <c:dLbl>
              <c:idx val="9"/>
              <c:spPr>
                <a:solidFill>
                  <a:schemeClr val="lt1"/>
                </a:solidFill>
                <a:ln>
                  <a:solidFill>
                    <a:schemeClr val="accent5">
                      <a:shade val="62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62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3-D478-458E-B48A-108531A127AE}"/>
                </c:ext>
              </c:extLst>
            </c:dLbl>
            <c:dLbl>
              <c:idx val="10"/>
              <c:spPr>
                <a:solidFill>
                  <a:schemeClr val="lt1"/>
                </a:solidFill>
                <a:ln>
                  <a:solidFill>
                    <a:schemeClr val="accent5">
                      <a:shade val="51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51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5-D478-458E-B48A-108531A127AE}"/>
                </c:ext>
              </c:extLst>
            </c:dLbl>
            <c:dLbl>
              <c:idx val="11"/>
              <c:spPr>
                <a:solidFill>
                  <a:schemeClr val="lt1"/>
                </a:solidFill>
                <a:ln>
                  <a:solidFill>
                    <a:schemeClr val="accent5">
                      <a:shade val="40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7-D478-458E-B48A-108531A127A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A02B93"/>
                </a:solidFill>
              </a:ln>
              <a:effectLst/>
            </c:spPr>
            <c:txPr>
              <a:bodyPr rot="0" spcFirstLastPara="1" vertOverflow="clip" horzOverflow="clip" vert="horz" wrap="non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'City Summary'!$C$11:$C$22</c:f>
              <c:strCache>
                <c:ptCount val="4"/>
                <c:pt idx="1">
                  <c:v>Paris</c:v>
                </c:pt>
                <c:pt idx="2">
                  <c:v>Marseille</c:v>
                </c:pt>
                <c:pt idx="3">
                  <c:v>Barcelona</c:v>
                </c:pt>
              </c:strCache>
            </c:strRef>
          </c:cat>
          <c:val>
            <c:numRef>
              <c:f>'City Summary'!$G$11:$G$22</c:f>
              <c:numCache>
                <c:formatCode>_("R"* #\ ##0_);_("R"* \(#\ ##0\);_(* ""??_);_(@_)</c:formatCode>
                <c:ptCount val="12"/>
                <c:pt idx="0">
                  <c:v>0</c:v>
                </c:pt>
                <c:pt idx="1">
                  <c:v>33000</c:v>
                </c:pt>
                <c:pt idx="2">
                  <c:v>20000</c:v>
                </c:pt>
                <c:pt idx="3">
                  <c:v>20000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E-4E3A-8D41-B479FABF1FDA}"/>
            </c:ext>
          </c:extLst>
        </c:ser>
        <c:dLbls>
          <c:dLblPos val="outEnd"/>
          <c:showLegendKey val="0"/>
          <c:showVal val="1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 sz="900"/>
              <a:t>Days per city</a:t>
            </a:r>
          </a:p>
        </c:rich>
      </c:tx>
      <c:layout>
        <c:manualLayout>
          <c:xMode val="edge"/>
          <c:yMode val="edge"/>
          <c:x val="0"/>
          <c:y val="4.0660709854886089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ZA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5"/>
          <c:dPt>
            <c:idx val="0"/>
            <c:bubble3D val="0"/>
            <c:spPr>
              <a:solidFill>
                <a:schemeClr val="accent5">
                  <a:tint val="41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765B-41B9-8032-11CDDB125BF8}"/>
              </c:ext>
            </c:extLst>
          </c:dPt>
          <c:dPt>
            <c:idx val="1"/>
            <c:bubble3D val="0"/>
            <c:spPr>
              <a:solidFill>
                <a:schemeClr val="accent5">
                  <a:tint val="52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65B-41B9-8032-11CDDB125BF8}"/>
              </c:ext>
            </c:extLst>
          </c:dPt>
          <c:dPt>
            <c:idx val="2"/>
            <c:bubble3D val="0"/>
            <c:spPr>
              <a:solidFill>
                <a:schemeClr val="accent5">
                  <a:tint val="63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765B-41B9-8032-11CDDB125BF8}"/>
              </c:ext>
            </c:extLst>
          </c:dPt>
          <c:dPt>
            <c:idx val="3"/>
            <c:bubble3D val="0"/>
            <c:spPr>
              <a:solidFill>
                <a:schemeClr val="accent5">
                  <a:tint val="74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765B-41B9-8032-11CDDB125BF8}"/>
              </c:ext>
            </c:extLst>
          </c:dPt>
          <c:dPt>
            <c:idx val="4"/>
            <c:bubble3D val="0"/>
            <c:spPr>
              <a:solidFill>
                <a:schemeClr val="accent5">
                  <a:tint val="84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765B-41B9-8032-11CDDB125BF8}"/>
              </c:ext>
            </c:extLst>
          </c:dPt>
          <c:dPt>
            <c:idx val="5"/>
            <c:bubble3D val="0"/>
            <c:spPr>
              <a:solidFill>
                <a:schemeClr val="accent5">
                  <a:tint val="9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765B-41B9-8032-11CDDB125BF8}"/>
              </c:ext>
            </c:extLst>
          </c:dPt>
          <c:dPt>
            <c:idx val="6"/>
            <c:bubble3D val="0"/>
            <c:spPr>
              <a:solidFill>
                <a:schemeClr val="accent5">
                  <a:shade val="94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765B-41B9-8032-11CDDB125BF8}"/>
              </c:ext>
            </c:extLst>
          </c:dPt>
          <c:dPt>
            <c:idx val="7"/>
            <c:bubble3D val="0"/>
            <c:spPr>
              <a:solidFill>
                <a:schemeClr val="accent5">
                  <a:shade val="83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F-765B-41B9-8032-11CDDB125BF8}"/>
              </c:ext>
            </c:extLst>
          </c:dPt>
          <c:dPt>
            <c:idx val="8"/>
            <c:bubble3D val="0"/>
            <c:spPr>
              <a:solidFill>
                <a:schemeClr val="accent5">
                  <a:shade val="73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1-765B-41B9-8032-11CDDB125BF8}"/>
              </c:ext>
            </c:extLst>
          </c:dPt>
          <c:dPt>
            <c:idx val="9"/>
            <c:bubble3D val="0"/>
            <c:spPr>
              <a:solidFill>
                <a:schemeClr val="accent5">
                  <a:shade val="62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3-765B-41B9-8032-11CDDB125BF8}"/>
              </c:ext>
            </c:extLst>
          </c:dPt>
          <c:dPt>
            <c:idx val="10"/>
            <c:bubble3D val="0"/>
            <c:spPr>
              <a:solidFill>
                <a:schemeClr val="accent5">
                  <a:shade val="51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5-765B-41B9-8032-11CDDB125BF8}"/>
              </c:ext>
            </c:extLst>
          </c:dPt>
          <c:dPt>
            <c:idx val="11"/>
            <c:bubble3D val="0"/>
            <c:spPr>
              <a:solidFill>
                <a:schemeClr val="accent5">
                  <a:shade val="4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7-765B-41B9-8032-11CDDB125BF8}"/>
              </c:ext>
            </c:extLst>
          </c:dPt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accent5">
                      <a:tint val="41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41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765B-41B9-8032-11CDDB125BF8}"/>
                </c:ext>
              </c:extLst>
            </c:dLbl>
            <c:dLbl>
              <c:idx val="1"/>
              <c:spPr>
                <a:solidFill>
                  <a:schemeClr val="lt1"/>
                </a:solidFill>
                <a:ln>
                  <a:solidFill>
                    <a:schemeClr val="accent5">
                      <a:tint val="52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52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765B-41B9-8032-11CDDB125BF8}"/>
                </c:ext>
              </c:extLst>
            </c:dLbl>
            <c:dLbl>
              <c:idx val="2"/>
              <c:spPr>
                <a:solidFill>
                  <a:schemeClr val="lt1"/>
                </a:solidFill>
                <a:ln>
                  <a:solidFill>
                    <a:schemeClr val="accent5">
                      <a:tint val="63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63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765B-41B9-8032-11CDDB125BF8}"/>
                </c:ext>
              </c:extLst>
            </c:dLbl>
            <c:dLbl>
              <c:idx val="3"/>
              <c:spPr>
                <a:solidFill>
                  <a:schemeClr val="lt1"/>
                </a:solidFill>
                <a:ln>
                  <a:solidFill>
                    <a:schemeClr val="accent5">
                      <a:tint val="74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74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765B-41B9-8032-11CDDB125BF8}"/>
                </c:ext>
              </c:extLst>
            </c:dLbl>
            <c:dLbl>
              <c:idx val="4"/>
              <c:spPr>
                <a:solidFill>
                  <a:schemeClr val="lt1"/>
                </a:solidFill>
                <a:ln>
                  <a:solidFill>
                    <a:schemeClr val="accent5">
                      <a:tint val="84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84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765B-41B9-8032-11CDDB125BF8}"/>
                </c:ext>
              </c:extLst>
            </c:dLbl>
            <c:dLbl>
              <c:idx val="5"/>
              <c:spPr>
                <a:solidFill>
                  <a:schemeClr val="lt1"/>
                </a:solidFill>
                <a:ln>
                  <a:solidFill>
                    <a:schemeClr val="accent5">
                      <a:tint val="9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tint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B-765B-41B9-8032-11CDDB125BF8}"/>
                </c:ext>
              </c:extLst>
            </c:dLbl>
            <c:dLbl>
              <c:idx val="6"/>
              <c:spPr>
                <a:solidFill>
                  <a:schemeClr val="lt1"/>
                </a:solidFill>
                <a:ln>
                  <a:solidFill>
                    <a:schemeClr val="accent5">
                      <a:shade val="94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94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D-765B-41B9-8032-11CDDB125BF8}"/>
                </c:ext>
              </c:extLst>
            </c:dLbl>
            <c:dLbl>
              <c:idx val="7"/>
              <c:spPr>
                <a:solidFill>
                  <a:schemeClr val="lt1"/>
                </a:solidFill>
                <a:ln>
                  <a:solidFill>
                    <a:schemeClr val="accent5">
                      <a:shade val="83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83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F-765B-41B9-8032-11CDDB125BF8}"/>
                </c:ext>
              </c:extLst>
            </c:dLbl>
            <c:dLbl>
              <c:idx val="8"/>
              <c:spPr>
                <a:solidFill>
                  <a:schemeClr val="lt1"/>
                </a:solidFill>
                <a:ln>
                  <a:solidFill>
                    <a:schemeClr val="accent5">
                      <a:shade val="73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73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1-765B-41B9-8032-11CDDB125BF8}"/>
                </c:ext>
              </c:extLst>
            </c:dLbl>
            <c:dLbl>
              <c:idx val="9"/>
              <c:spPr>
                <a:solidFill>
                  <a:schemeClr val="lt1"/>
                </a:solidFill>
                <a:ln>
                  <a:solidFill>
                    <a:schemeClr val="accent5">
                      <a:shade val="62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62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3-765B-41B9-8032-11CDDB125BF8}"/>
                </c:ext>
              </c:extLst>
            </c:dLbl>
            <c:dLbl>
              <c:idx val="10"/>
              <c:spPr>
                <a:solidFill>
                  <a:schemeClr val="lt1"/>
                </a:solidFill>
                <a:ln>
                  <a:solidFill>
                    <a:schemeClr val="accent5">
                      <a:shade val="51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51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5-765B-41B9-8032-11CDDB125BF8}"/>
                </c:ext>
              </c:extLst>
            </c:dLbl>
            <c:dLbl>
              <c:idx val="11"/>
              <c:spPr>
                <a:solidFill>
                  <a:schemeClr val="lt1"/>
                </a:solidFill>
                <a:ln>
                  <a:solidFill>
                    <a:schemeClr val="accent5">
                      <a:shade val="40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shade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7-765B-41B9-8032-11CDDB125BF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A02B93"/>
                </a:solidFill>
              </a:ln>
              <a:effectLst/>
            </c:sp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'City Summary'!$C$11:$C$22</c:f>
              <c:strCache>
                <c:ptCount val="4"/>
                <c:pt idx="1">
                  <c:v>Paris</c:v>
                </c:pt>
                <c:pt idx="2">
                  <c:v>Marseille</c:v>
                </c:pt>
                <c:pt idx="3">
                  <c:v>Barcelona</c:v>
                </c:pt>
              </c:strCache>
            </c:strRef>
          </c:cat>
          <c:val>
            <c:numRef>
              <c:f>'City Summary'!$F$11:$F$22</c:f>
              <c:numCache>
                <c:formatCode>0</c:formatCode>
                <c:ptCount val="12"/>
                <c:pt idx="0">
                  <c:v>0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765B-41B9-8032-11CDDB125BF8}"/>
            </c:ext>
          </c:extLst>
        </c:ser>
        <c:dLbls>
          <c:dLblPos val="outEnd"/>
          <c:showLegendKey val="0"/>
          <c:showVal val="1"/>
          <c:showCatName val="1"/>
          <c:showSerName val="0"/>
          <c:showPercent val="0"/>
          <c:showBubbleSize val="0"/>
          <c:showLeaderLines val="0"/>
        </c:dLbls>
      </c:pie3DChart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5" Type="http://schemas.microsoft.com/office/2007/relationships/hdphoto" Target="../media/hdphoto1.wdp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47627</xdr:colOff>
      <xdr:row>1</xdr:row>
      <xdr:rowOff>28574</xdr:rowOff>
    </xdr:from>
    <xdr:to>
      <xdr:col>10</xdr:col>
      <xdr:colOff>131857</xdr:colOff>
      <xdr:row>8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D9552D-0750-4E06-9BC3-C2E0124BF6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904875</xdr:colOff>
      <xdr:row>0</xdr:row>
      <xdr:rowOff>195264</xdr:rowOff>
    </xdr:from>
    <xdr:to>
      <xdr:col>9</xdr:col>
      <xdr:colOff>70448</xdr:colOff>
      <xdr:row>0</xdr:row>
      <xdr:rowOff>534048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DA5BF4-B3F9-453F-840C-41F40478C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450" y="195264"/>
          <a:ext cx="351436" cy="338784"/>
        </a:xfrm>
        <a:prstGeom prst="rect">
          <a:avLst/>
        </a:prstGeom>
      </xdr:spPr>
    </xdr:pic>
    <xdr:clientData/>
  </xdr:twoCellAnchor>
  <xdr:twoCellAnchor editAs="oneCell">
    <xdr:from>
      <xdr:col>9</xdr:col>
      <xdr:colOff>256380</xdr:colOff>
      <xdr:row>0</xdr:row>
      <xdr:rowOff>204788</xdr:rowOff>
    </xdr:from>
    <xdr:to>
      <xdr:col>9</xdr:col>
      <xdr:colOff>581050</xdr:colOff>
      <xdr:row>0</xdr:row>
      <xdr:rowOff>529458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AFA447-9851-4D8A-A578-225E877F9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2818" y="204788"/>
          <a:ext cx="324670" cy="324670"/>
        </a:xfrm>
        <a:prstGeom prst="rect">
          <a:avLst/>
        </a:prstGeom>
      </xdr:spPr>
    </xdr:pic>
    <xdr:clientData/>
  </xdr:twoCellAnchor>
  <xdr:twoCellAnchor editAs="oneCell">
    <xdr:from>
      <xdr:col>9</xdr:col>
      <xdr:colOff>743168</xdr:colOff>
      <xdr:row>0</xdr:row>
      <xdr:rowOff>138113</xdr:rowOff>
    </xdr:from>
    <xdr:to>
      <xdr:col>10</xdr:col>
      <xdr:colOff>119243</xdr:colOff>
      <xdr:row>0</xdr:row>
      <xdr:rowOff>533363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C8642B9-4644-40E3-9D56-9B16712F1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5"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29606" y="138113"/>
          <a:ext cx="395250" cy="395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256380</xdr:colOff>
      <xdr:row>0</xdr:row>
      <xdr:rowOff>204788</xdr:rowOff>
    </xdr:from>
    <xdr:to>
      <xdr:col>7</xdr:col>
      <xdr:colOff>581050</xdr:colOff>
      <xdr:row>0</xdr:row>
      <xdr:rowOff>529458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66CD64D-5A25-4CFB-80CA-3ADE53B10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2818" y="204788"/>
          <a:ext cx="324670" cy="324670"/>
        </a:xfrm>
        <a:prstGeom prst="rect">
          <a:avLst/>
        </a:prstGeom>
      </xdr:spPr>
    </xdr:pic>
    <xdr:clientData/>
  </xdr:twoCellAnchor>
  <xdr:twoCellAnchor editAs="oneCell">
    <xdr:from>
      <xdr:col>7</xdr:col>
      <xdr:colOff>833655</xdr:colOff>
      <xdr:row>0</xdr:row>
      <xdr:rowOff>114300</xdr:rowOff>
    </xdr:from>
    <xdr:to>
      <xdr:col>8</xdr:col>
      <xdr:colOff>180</xdr:colOff>
      <xdr:row>0</xdr:row>
      <xdr:rowOff>509550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22630AF-75F2-4D4C-AEE3-32E1F98F9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34380" y="114300"/>
          <a:ext cx="395250" cy="395250"/>
        </a:xfrm>
        <a:prstGeom prst="rect">
          <a:avLst/>
        </a:prstGeom>
      </xdr:spPr>
    </xdr:pic>
    <xdr:clientData/>
  </xdr:twoCellAnchor>
  <xdr:twoCellAnchor>
    <xdr:from>
      <xdr:col>2</xdr:col>
      <xdr:colOff>145255</xdr:colOff>
      <xdr:row>1</xdr:row>
      <xdr:rowOff>35718</xdr:rowOff>
    </xdr:from>
    <xdr:to>
      <xdr:col>4</xdr:col>
      <xdr:colOff>857250</xdr:colOff>
      <xdr:row>7</xdr:row>
      <xdr:rowOff>195263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F7DB736-B2E3-0FB3-679D-DC0386A426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1128713</xdr:colOff>
      <xdr:row>1</xdr:row>
      <xdr:rowOff>38100</xdr:rowOff>
    </xdr:from>
    <xdr:to>
      <xdr:col>7</xdr:col>
      <xdr:colOff>1140620</xdr:colOff>
      <xdr:row>7</xdr:row>
      <xdr:rowOff>197645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57DADCC-24D1-4E4E-A7F0-71317E1DB0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76FD-70D1-4E23-A2ED-84A0DA1C8803}">
  <sheetPr>
    <tabColor rgb="FFF7E1F5"/>
    <pageSetUpPr fitToPage="1"/>
  </sheetPr>
  <dimension ref="A1:AX158"/>
  <sheetViews>
    <sheetView showGridLines="0" tabSelected="1" zoomScaleNormal="100" workbookViewId="0">
      <pane xSplit="7" ySplit="7" topLeftCell="H8" activePane="bottomRight" state="frozen"/>
      <selection pane="topRight" activeCell="B24" sqref="B24"/>
      <selection pane="bottomLeft" activeCell="B24" sqref="B24"/>
      <selection pane="bottomRight" activeCell="B9" sqref="B9"/>
    </sheetView>
  </sheetViews>
  <sheetFormatPr defaultColWidth="9" defaultRowHeight="11.4" x14ac:dyDescent="0.2"/>
  <cols>
    <col min="1" max="1" width="9.88671875" style="112" customWidth="1"/>
    <col min="2" max="2" width="9.109375" style="112" bestFit="1" customWidth="1"/>
    <col min="3" max="3" width="23.109375" style="112" customWidth="1"/>
    <col min="4" max="4" width="8.44140625" style="112" customWidth="1"/>
    <col min="5" max="5" width="9" style="112" customWidth="1"/>
    <col min="6" max="7" width="8" style="112" customWidth="1"/>
    <col min="8" max="8" width="2.5546875" style="112" customWidth="1"/>
    <col min="9" max="9" width="4.44140625" style="96" customWidth="1"/>
    <col min="10" max="50" width="3" style="96" customWidth="1"/>
    <col min="51" max="16384" width="9" style="96"/>
  </cols>
  <sheetData>
    <row r="1" spans="1:50" ht="14.7" customHeight="1" x14ac:dyDescent="0.2">
      <c r="A1" s="157" t="s">
        <v>0</v>
      </c>
      <c r="B1" s="158"/>
      <c r="C1" s="159"/>
      <c r="D1" s="91"/>
      <c r="E1" s="91"/>
      <c r="F1" s="91"/>
      <c r="G1" s="91"/>
      <c r="H1" s="91"/>
      <c r="I1" s="92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</row>
    <row r="2" spans="1:50" ht="14.25" customHeight="1" x14ac:dyDescent="0.2">
      <c r="A2" s="160"/>
      <c r="B2" s="161"/>
      <c r="C2" s="162"/>
      <c r="D2" s="93" t="s">
        <v>1</v>
      </c>
      <c r="E2" s="123">
        <v>46006</v>
      </c>
      <c r="F2" s="129">
        <f>E2</f>
        <v>46006</v>
      </c>
      <c r="G2" s="94"/>
      <c r="H2" s="94"/>
    </row>
    <row r="3" spans="1:50" ht="14.25" customHeight="1" x14ac:dyDescent="0.2">
      <c r="A3" s="160"/>
      <c r="B3" s="161"/>
      <c r="C3" s="162"/>
      <c r="D3" s="93" t="s">
        <v>2</v>
      </c>
      <c r="E3" s="124">
        <f>E2+30</f>
        <v>46036</v>
      </c>
      <c r="F3" s="129">
        <f>E3</f>
        <v>46036</v>
      </c>
      <c r="G3" s="93"/>
      <c r="H3" s="93"/>
    </row>
    <row r="4" spans="1:50" ht="14.25" customHeight="1" x14ac:dyDescent="0.25">
      <c r="A4" s="160"/>
      <c r="B4" s="161"/>
      <c r="C4" s="162"/>
      <c r="D4" s="92" t="s">
        <v>3</v>
      </c>
      <c r="E4" s="93">
        <f>E3-E2+1</f>
        <v>31</v>
      </c>
      <c r="F4" s="129" t="s">
        <v>4</v>
      </c>
      <c r="G4" s="93"/>
      <c r="H4" s="93"/>
      <c r="I4" s="119" t="s">
        <v>5</v>
      </c>
      <c r="J4" s="125">
        <v>1</v>
      </c>
      <c r="K4" s="125">
        <f t="shared" ref="K4:AX4" si="0">IF(K7="","",K6-$J$6+1)</f>
        <v>2</v>
      </c>
      <c r="L4" s="125">
        <f t="shared" si="0"/>
        <v>3</v>
      </c>
      <c r="M4" s="125">
        <f t="shared" si="0"/>
        <v>4</v>
      </c>
      <c r="N4" s="125">
        <f t="shared" si="0"/>
        <v>5</v>
      </c>
      <c r="O4" s="125">
        <f t="shared" si="0"/>
        <v>6</v>
      </c>
      <c r="P4" s="125">
        <f t="shared" si="0"/>
        <v>7</v>
      </c>
      <c r="Q4" s="125">
        <f t="shared" si="0"/>
        <v>8</v>
      </c>
      <c r="R4" s="125">
        <f t="shared" si="0"/>
        <v>9</v>
      </c>
      <c r="S4" s="125">
        <f t="shared" si="0"/>
        <v>10</v>
      </c>
      <c r="T4" s="125">
        <f t="shared" si="0"/>
        <v>11</v>
      </c>
      <c r="U4" s="125">
        <f t="shared" si="0"/>
        <v>12</v>
      </c>
      <c r="V4" s="125">
        <f t="shared" si="0"/>
        <v>13</v>
      </c>
      <c r="W4" s="125">
        <f t="shared" si="0"/>
        <v>14</v>
      </c>
      <c r="X4" s="125">
        <f t="shared" si="0"/>
        <v>15</v>
      </c>
      <c r="Y4" s="125">
        <f t="shared" si="0"/>
        <v>16</v>
      </c>
      <c r="Z4" s="125">
        <f t="shared" si="0"/>
        <v>17</v>
      </c>
      <c r="AA4" s="125">
        <f t="shared" si="0"/>
        <v>18</v>
      </c>
      <c r="AB4" s="125">
        <f t="shared" si="0"/>
        <v>19</v>
      </c>
      <c r="AC4" s="125">
        <f t="shared" si="0"/>
        <v>20</v>
      </c>
      <c r="AD4" s="125">
        <f t="shared" si="0"/>
        <v>21</v>
      </c>
      <c r="AE4" s="125">
        <f t="shared" si="0"/>
        <v>22</v>
      </c>
      <c r="AF4" s="125">
        <f t="shared" si="0"/>
        <v>23</v>
      </c>
      <c r="AG4" s="125">
        <f t="shared" si="0"/>
        <v>24</v>
      </c>
      <c r="AH4" s="125">
        <f t="shared" si="0"/>
        <v>25</v>
      </c>
      <c r="AI4" s="125">
        <f t="shared" si="0"/>
        <v>26</v>
      </c>
      <c r="AJ4" s="125">
        <f t="shared" si="0"/>
        <v>27</v>
      </c>
      <c r="AK4" s="125">
        <f t="shared" si="0"/>
        <v>28</v>
      </c>
      <c r="AL4" s="125">
        <f t="shared" si="0"/>
        <v>29</v>
      </c>
      <c r="AM4" s="125">
        <f t="shared" si="0"/>
        <v>30</v>
      </c>
      <c r="AN4" s="125">
        <f t="shared" si="0"/>
        <v>31</v>
      </c>
      <c r="AO4" s="125" t="str">
        <f t="shared" si="0"/>
        <v/>
      </c>
      <c r="AP4" s="125" t="str">
        <f t="shared" si="0"/>
        <v/>
      </c>
      <c r="AQ4" s="125" t="str">
        <f t="shared" si="0"/>
        <v/>
      </c>
      <c r="AR4" s="125" t="str">
        <f t="shared" si="0"/>
        <v/>
      </c>
      <c r="AS4" s="125" t="str">
        <f t="shared" si="0"/>
        <v/>
      </c>
      <c r="AT4" s="125" t="str">
        <f t="shared" si="0"/>
        <v/>
      </c>
      <c r="AU4" s="125" t="str">
        <f t="shared" si="0"/>
        <v/>
      </c>
      <c r="AV4" s="125" t="str">
        <f t="shared" si="0"/>
        <v/>
      </c>
      <c r="AW4" s="125" t="str">
        <f t="shared" si="0"/>
        <v/>
      </c>
      <c r="AX4" s="125" t="str">
        <f t="shared" si="0"/>
        <v/>
      </c>
    </row>
    <row r="5" spans="1:50" ht="14.25" customHeight="1" x14ac:dyDescent="0.2">
      <c r="A5" s="163"/>
      <c r="B5" s="164"/>
      <c r="C5" s="165"/>
      <c r="D5" s="93"/>
      <c r="E5" s="93"/>
      <c r="F5" s="93"/>
      <c r="G5" s="93"/>
      <c r="H5" s="93"/>
      <c r="I5" s="127" t="s">
        <v>6</v>
      </c>
      <c r="J5" s="128" t="str">
        <f>IF(MONTH(J6)&lt;&gt;MONTH(0), TEXT(J6, "mmm"), "")</f>
        <v>Dec</v>
      </c>
      <c r="K5" s="128" t="str">
        <f t="shared" ref="K5:AA5" si="1">IF(MONTH(K6)&lt;&gt;MONTH(J6), TEXT(K6, "mmm"), "")</f>
        <v/>
      </c>
      <c r="L5" s="128" t="str">
        <f t="shared" si="1"/>
        <v/>
      </c>
      <c r="M5" s="128" t="str">
        <f t="shared" si="1"/>
        <v/>
      </c>
      <c r="N5" s="128" t="str">
        <f t="shared" si="1"/>
        <v/>
      </c>
      <c r="O5" s="128" t="str">
        <f t="shared" si="1"/>
        <v/>
      </c>
      <c r="P5" s="128" t="str">
        <f t="shared" si="1"/>
        <v/>
      </c>
      <c r="Q5" s="128" t="str">
        <f t="shared" si="1"/>
        <v/>
      </c>
      <c r="R5" s="128" t="str">
        <f t="shared" si="1"/>
        <v/>
      </c>
      <c r="S5" s="128" t="str">
        <f t="shared" si="1"/>
        <v/>
      </c>
      <c r="T5" s="128" t="str">
        <f t="shared" si="1"/>
        <v/>
      </c>
      <c r="U5" s="128" t="str">
        <f t="shared" si="1"/>
        <v/>
      </c>
      <c r="V5" s="128" t="str">
        <f t="shared" si="1"/>
        <v/>
      </c>
      <c r="W5" s="128" t="str">
        <f t="shared" si="1"/>
        <v/>
      </c>
      <c r="X5" s="128" t="str">
        <f t="shared" si="1"/>
        <v/>
      </c>
      <c r="Y5" s="128" t="str">
        <f t="shared" si="1"/>
        <v/>
      </c>
      <c r="Z5" s="128" t="str">
        <f t="shared" si="1"/>
        <v/>
      </c>
      <c r="AA5" s="128" t="str">
        <f t="shared" si="1"/>
        <v>Jan</v>
      </c>
      <c r="AB5" s="128" t="str">
        <f t="shared" ref="AB5" si="2">IF(MONTH(AB6)&lt;&gt;MONTH(AA6), TEXT(AB6, "mmm"), "")</f>
        <v/>
      </c>
      <c r="AC5" s="128" t="str">
        <f t="shared" ref="AC5" si="3">IF(MONTH(AC6)&lt;&gt;MONTH(AB6), TEXT(AC6, "mmm"), "")</f>
        <v/>
      </c>
      <c r="AD5" s="128" t="str">
        <f t="shared" ref="AD5" si="4">IF(MONTH(AD6)&lt;&gt;MONTH(AC6), TEXT(AD6, "mmm"), "")</f>
        <v/>
      </c>
      <c r="AE5" s="128" t="str">
        <f t="shared" ref="AE5" si="5">IF(MONTH(AE6)&lt;&gt;MONTH(AD6), TEXT(AE6, "mmm"), "")</f>
        <v/>
      </c>
      <c r="AF5" s="128" t="str">
        <f t="shared" ref="AF5" si="6">IF(MONTH(AF6)&lt;&gt;MONTH(AE6), TEXT(AF6, "mmm"), "")</f>
        <v/>
      </c>
      <c r="AG5" s="128" t="str">
        <f t="shared" ref="AG5" si="7">IF(MONTH(AG6)&lt;&gt;MONTH(AF6), TEXT(AG6, "mmm"), "")</f>
        <v/>
      </c>
      <c r="AH5" s="128" t="str">
        <f t="shared" ref="AH5" si="8">IF(MONTH(AH6)&lt;&gt;MONTH(AG6), TEXT(AH6, "mmm"), "")</f>
        <v/>
      </c>
      <c r="AI5" s="128" t="str">
        <f t="shared" ref="AI5" si="9">IF(MONTH(AI6)&lt;&gt;MONTH(AH6), TEXT(AI6, "mmm"), "")</f>
        <v/>
      </c>
      <c r="AJ5" s="128" t="str">
        <f t="shared" ref="AJ5" si="10">IF(MONTH(AJ6)&lt;&gt;MONTH(AI6), TEXT(AJ6, "mmm"), "")</f>
        <v/>
      </c>
      <c r="AK5" s="128" t="str">
        <f t="shared" ref="AK5" si="11">IF(MONTH(AK6)&lt;&gt;MONTH(AJ6), TEXT(AK6, "mmm"), "")</f>
        <v/>
      </c>
      <c r="AL5" s="128" t="str">
        <f t="shared" ref="AL5" si="12">IF(MONTH(AL6)&lt;&gt;MONTH(AK6), TEXT(AL6, "mmm"), "")</f>
        <v/>
      </c>
      <c r="AM5" s="128" t="str">
        <f t="shared" ref="AM5" si="13">IF(MONTH(AM6)&lt;&gt;MONTH(AL6), TEXT(AM6, "mmm"), "")</f>
        <v/>
      </c>
      <c r="AN5" s="128" t="str">
        <f t="shared" ref="AN5" si="14">IF(MONTH(AN6)&lt;&gt;MONTH(AM6), TEXT(AN6, "mmm"), "")</f>
        <v/>
      </c>
      <c r="AO5" s="128" t="str">
        <f t="shared" ref="AO5" si="15">IF(MONTH(AO6)&lt;&gt;MONTH(AN6), TEXT(AO6, "mmm"), "")</f>
        <v/>
      </c>
      <c r="AP5" s="128" t="str">
        <f t="shared" ref="AP5" si="16">IF(MONTH(AP6)&lt;&gt;MONTH(AO6), TEXT(AP6, "mmm"), "")</f>
        <v/>
      </c>
      <c r="AQ5" s="128" t="str">
        <f t="shared" ref="AQ5" si="17">IF(MONTH(AQ6)&lt;&gt;MONTH(AP6), TEXT(AQ6, "mmm"), "")</f>
        <v/>
      </c>
      <c r="AR5" s="128" t="str">
        <f t="shared" ref="AR5" si="18">IF(MONTH(AR6)&lt;&gt;MONTH(AQ6), TEXT(AR6, "mmm"), "")</f>
        <v/>
      </c>
      <c r="AS5" s="128" t="str">
        <f t="shared" ref="AS5" si="19">IF(MONTH(AS6)&lt;&gt;MONTH(AR6), TEXT(AS6, "mmm"), "")</f>
        <v/>
      </c>
      <c r="AT5" s="128" t="str">
        <f t="shared" ref="AT5" si="20">IF(MONTH(AT6)&lt;&gt;MONTH(AS6), TEXT(AT6, "mmm"), "")</f>
        <v/>
      </c>
      <c r="AU5" s="128" t="str">
        <f t="shared" ref="AU5" si="21">IF(MONTH(AU6)&lt;&gt;MONTH(AT6), TEXT(AU6, "mmm"), "")</f>
        <v/>
      </c>
      <c r="AV5" s="128" t="str">
        <f t="shared" ref="AV5" si="22">IF(MONTH(AV6)&lt;&gt;MONTH(AU6), TEXT(AV6, "mmm"), "")</f>
        <v/>
      </c>
      <c r="AW5" s="128" t="str">
        <f t="shared" ref="AW5" si="23">IF(MONTH(AW6)&lt;&gt;MONTH(AV6), TEXT(AW6, "mmm"), "")</f>
        <v/>
      </c>
      <c r="AX5" s="128" t="str">
        <f t="shared" ref="AX5" si="24">IF(MONTH(AX6)&lt;&gt;MONTH(AW6), TEXT(AX6, "mmm"), "")</f>
        <v/>
      </c>
    </row>
    <row r="6" spans="1:50" ht="15.45" customHeight="1" x14ac:dyDescent="0.25">
      <c r="A6" s="95"/>
      <c r="B6" s="95"/>
      <c r="C6" s="95"/>
      <c r="D6" s="93"/>
      <c r="E6" s="93"/>
      <c r="F6" s="93"/>
      <c r="G6" s="93"/>
      <c r="H6" s="93"/>
      <c r="I6" s="119" t="s">
        <v>7</v>
      </c>
      <c r="J6" s="126" cm="1">
        <f t="array" ref="J6:AN6">IFERROR(_xlfn.SEQUENCE(1,$E$3-$E$2+1,$E$2, 1),"")</f>
        <v>46006</v>
      </c>
      <c r="K6" s="126">
        <v>46007</v>
      </c>
      <c r="L6" s="126">
        <v>46008</v>
      </c>
      <c r="M6" s="126">
        <v>46009</v>
      </c>
      <c r="N6" s="126">
        <v>46010</v>
      </c>
      <c r="O6" s="126">
        <v>46011</v>
      </c>
      <c r="P6" s="126">
        <v>46012</v>
      </c>
      <c r="Q6" s="126">
        <v>46013</v>
      </c>
      <c r="R6" s="126">
        <v>46014</v>
      </c>
      <c r="S6" s="126">
        <v>46015</v>
      </c>
      <c r="T6" s="126">
        <v>46016</v>
      </c>
      <c r="U6" s="126">
        <v>46017</v>
      </c>
      <c r="V6" s="126">
        <v>46018</v>
      </c>
      <c r="W6" s="126">
        <v>46019</v>
      </c>
      <c r="X6" s="126">
        <v>46020</v>
      </c>
      <c r="Y6" s="126">
        <v>46021</v>
      </c>
      <c r="Z6" s="126">
        <v>46022</v>
      </c>
      <c r="AA6" s="126">
        <v>46023</v>
      </c>
      <c r="AB6" s="126">
        <v>46024</v>
      </c>
      <c r="AC6" s="126">
        <v>46025</v>
      </c>
      <c r="AD6" s="126">
        <v>46026</v>
      </c>
      <c r="AE6" s="126">
        <v>46027</v>
      </c>
      <c r="AF6" s="126">
        <v>46028</v>
      </c>
      <c r="AG6" s="126">
        <v>46029</v>
      </c>
      <c r="AH6" s="126">
        <v>46030</v>
      </c>
      <c r="AI6" s="126">
        <v>46031</v>
      </c>
      <c r="AJ6" s="126">
        <v>46032</v>
      </c>
      <c r="AK6" s="126">
        <v>46033</v>
      </c>
      <c r="AL6" s="126">
        <v>46034</v>
      </c>
      <c r="AM6" s="126">
        <v>46035</v>
      </c>
      <c r="AN6" s="126">
        <v>46036</v>
      </c>
      <c r="AO6" s="126"/>
      <c r="AP6" s="126"/>
      <c r="AQ6" s="126"/>
      <c r="AR6" s="126"/>
      <c r="AS6" s="126"/>
      <c r="AT6" s="126"/>
      <c r="AU6" s="126"/>
      <c r="AV6" s="126"/>
      <c r="AW6" s="126"/>
      <c r="AX6" s="126"/>
    </row>
    <row r="7" spans="1:50" s="114" customFormat="1" ht="20.399999999999999" customHeight="1" thickBot="1" x14ac:dyDescent="0.3">
      <c r="A7" s="115" t="s">
        <v>8</v>
      </c>
      <c r="B7" s="115" t="s">
        <v>9</v>
      </c>
      <c r="C7" s="115" t="s">
        <v>10</v>
      </c>
      <c r="D7" s="115" t="s">
        <v>11</v>
      </c>
      <c r="E7" s="116" t="s">
        <v>12</v>
      </c>
      <c r="F7" s="116" t="s">
        <v>13</v>
      </c>
      <c r="G7" s="116" t="s">
        <v>14</v>
      </c>
      <c r="H7" s="113"/>
      <c r="I7" s="119" t="s">
        <v>5</v>
      </c>
      <c r="J7" s="127" t="str">
        <f>IFERROR(IF(J6="","",CHOOSE(WEEKDAY(J6,1),"S","M","T","W","T","F","S")),"")</f>
        <v>M</v>
      </c>
      <c r="K7" s="127" t="str">
        <f t="shared" ref="K7:AX7" si="25">IFERROR(IF(K6="","",CHOOSE(WEEKDAY(K6,1),"S","M","T","W","T","F","S")),"")</f>
        <v>T</v>
      </c>
      <c r="L7" s="127" t="str">
        <f t="shared" si="25"/>
        <v>W</v>
      </c>
      <c r="M7" s="127" t="str">
        <f t="shared" si="25"/>
        <v>T</v>
      </c>
      <c r="N7" s="127" t="str">
        <f t="shared" si="25"/>
        <v>F</v>
      </c>
      <c r="O7" s="127" t="str">
        <f t="shared" si="25"/>
        <v>S</v>
      </c>
      <c r="P7" s="127" t="str">
        <f t="shared" si="25"/>
        <v>S</v>
      </c>
      <c r="Q7" s="127" t="str">
        <f t="shared" si="25"/>
        <v>M</v>
      </c>
      <c r="R7" s="127" t="str">
        <f t="shared" si="25"/>
        <v>T</v>
      </c>
      <c r="S7" s="127" t="str">
        <f t="shared" si="25"/>
        <v>W</v>
      </c>
      <c r="T7" s="127" t="str">
        <f t="shared" si="25"/>
        <v>T</v>
      </c>
      <c r="U7" s="127" t="str">
        <f t="shared" si="25"/>
        <v>F</v>
      </c>
      <c r="V7" s="127" t="str">
        <f t="shared" si="25"/>
        <v>S</v>
      </c>
      <c r="W7" s="127" t="str">
        <f t="shared" si="25"/>
        <v>S</v>
      </c>
      <c r="X7" s="127" t="str">
        <f t="shared" si="25"/>
        <v>M</v>
      </c>
      <c r="Y7" s="127" t="str">
        <f t="shared" si="25"/>
        <v>T</v>
      </c>
      <c r="Z7" s="127" t="str">
        <f t="shared" si="25"/>
        <v>W</v>
      </c>
      <c r="AA7" s="127" t="str">
        <f t="shared" si="25"/>
        <v>T</v>
      </c>
      <c r="AB7" s="127" t="str">
        <f t="shared" si="25"/>
        <v>F</v>
      </c>
      <c r="AC7" s="127" t="str">
        <f t="shared" si="25"/>
        <v>S</v>
      </c>
      <c r="AD7" s="127" t="str">
        <f t="shared" si="25"/>
        <v>S</v>
      </c>
      <c r="AE7" s="127" t="str">
        <f t="shared" si="25"/>
        <v>M</v>
      </c>
      <c r="AF7" s="127" t="str">
        <f t="shared" si="25"/>
        <v>T</v>
      </c>
      <c r="AG7" s="127" t="str">
        <f t="shared" si="25"/>
        <v>W</v>
      </c>
      <c r="AH7" s="127" t="str">
        <f t="shared" si="25"/>
        <v>T</v>
      </c>
      <c r="AI7" s="127" t="str">
        <f t="shared" si="25"/>
        <v>F</v>
      </c>
      <c r="AJ7" s="127" t="str">
        <f t="shared" si="25"/>
        <v>S</v>
      </c>
      <c r="AK7" s="127" t="str">
        <f t="shared" si="25"/>
        <v>S</v>
      </c>
      <c r="AL7" s="127" t="str">
        <f t="shared" si="25"/>
        <v>M</v>
      </c>
      <c r="AM7" s="127" t="str">
        <f t="shared" si="25"/>
        <v>T</v>
      </c>
      <c r="AN7" s="127" t="str">
        <f t="shared" si="25"/>
        <v>W</v>
      </c>
      <c r="AO7" s="127" t="str">
        <f t="shared" si="25"/>
        <v/>
      </c>
      <c r="AP7" s="127" t="str">
        <f t="shared" si="25"/>
        <v/>
      </c>
      <c r="AQ7" s="127" t="str">
        <f t="shared" si="25"/>
        <v/>
      </c>
      <c r="AR7" s="127" t="str">
        <f t="shared" si="25"/>
        <v/>
      </c>
      <c r="AS7" s="127" t="str">
        <f t="shared" si="25"/>
        <v/>
      </c>
      <c r="AT7" s="127" t="str">
        <f t="shared" si="25"/>
        <v/>
      </c>
      <c r="AU7" s="127" t="str">
        <f t="shared" si="25"/>
        <v/>
      </c>
      <c r="AV7" s="127" t="str">
        <f t="shared" si="25"/>
        <v/>
      </c>
      <c r="AW7" s="127" t="str">
        <f t="shared" si="25"/>
        <v/>
      </c>
      <c r="AX7" s="127" t="str">
        <f t="shared" si="25"/>
        <v/>
      </c>
    </row>
    <row r="8" spans="1:50" ht="9.4499999999999993" customHeight="1" thickTop="1" x14ac:dyDescent="0.2">
      <c r="A8" s="97"/>
      <c r="B8" s="97"/>
      <c r="C8" s="98"/>
      <c r="D8" s="98"/>
      <c r="E8" s="99"/>
      <c r="F8" s="99"/>
      <c r="G8" s="100"/>
      <c r="H8" s="100"/>
      <c r="I8" s="120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</row>
    <row r="9" spans="1:50" ht="34.200000000000003" x14ac:dyDescent="0.2">
      <c r="A9" s="132"/>
      <c r="B9" s="132" t="s">
        <v>15</v>
      </c>
      <c r="C9" s="133" t="s">
        <v>16</v>
      </c>
      <c r="D9" s="134">
        <f>13500*4</f>
        <v>54000</v>
      </c>
      <c r="E9" s="135">
        <f>E2</f>
        <v>46006</v>
      </c>
      <c r="F9" s="136">
        <v>1</v>
      </c>
      <c r="G9" s="102">
        <f>IF(ISBLANK(E9),"",IF(F9=0,E9,E9+F9-1))</f>
        <v>46006</v>
      </c>
      <c r="H9" s="122"/>
      <c r="I9" s="117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</row>
    <row r="10" spans="1:50" x14ac:dyDescent="0.2">
      <c r="A10" s="132" t="s">
        <v>17</v>
      </c>
      <c r="B10" s="132" t="s">
        <v>18</v>
      </c>
      <c r="C10" s="133" t="s">
        <v>19</v>
      </c>
      <c r="D10" s="134">
        <f>15000*2</f>
        <v>30000</v>
      </c>
      <c r="E10" s="135">
        <f>G9</f>
        <v>46006</v>
      </c>
      <c r="F10" s="136">
        <v>4</v>
      </c>
      <c r="G10" s="102">
        <f t="shared" ref="G10:G73" si="26">IF(ISBLANK(E10),"",IF(F10=0,E10,E10+F10-1))</f>
        <v>46009</v>
      </c>
      <c r="H10" s="122"/>
      <c r="I10" s="103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</row>
    <row r="11" spans="1:50" x14ac:dyDescent="0.2">
      <c r="A11" s="132" t="s">
        <v>17</v>
      </c>
      <c r="B11" s="132" t="s">
        <v>20</v>
      </c>
      <c r="C11" s="133" t="s">
        <v>21</v>
      </c>
      <c r="D11" s="134">
        <v>1200</v>
      </c>
      <c r="E11" s="135">
        <f>E10</f>
        <v>46006</v>
      </c>
      <c r="F11" s="136">
        <v>1</v>
      </c>
      <c r="G11" s="102">
        <f t="shared" si="26"/>
        <v>46006</v>
      </c>
      <c r="H11" s="122"/>
      <c r="I11" s="103"/>
      <c r="J11" s="104"/>
      <c r="K11" s="104"/>
      <c r="L11" s="105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</row>
    <row r="12" spans="1:50" x14ac:dyDescent="0.2">
      <c r="A12" s="132" t="s">
        <v>17</v>
      </c>
      <c r="B12" s="132" t="s">
        <v>22</v>
      </c>
      <c r="C12" s="133" t="s">
        <v>23</v>
      </c>
      <c r="D12" s="134">
        <v>500</v>
      </c>
      <c r="E12" s="135">
        <v>46007</v>
      </c>
      <c r="F12" s="136">
        <v>1</v>
      </c>
      <c r="G12" s="102">
        <f t="shared" si="26"/>
        <v>46007</v>
      </c>
      <c r="H12" s="122"/>
      <c r="I12" s="103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</row>
    <row r="13" spans="1:50" x14ac:dyDescent="0.2">
      <c r="A13" s="132" t="s">
        <v>17</v>
      </c>
      <c r="B13" s="132" t="s">
        <v>22</v>
      </c>
      <c r="C13" s="133" t="s">
        <v>24</v>
      </c>
      <c r="D13" s="134">
        <v>400</v>
      </c>
      <c r="E13" s="135">
        <v>46008</v>
      </c>
      <c r="F13" s="136">
        <v>1</v>
      </c>
      <c r="G13" s="102">
        <f t="shared" si="26"/>
        <v>46008</v>
      </c>
      <c r="H13" s="122"/>
      <c r="I13" s="103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</row>
    <row r="14" spans="1:50" x14ac:dyDescent="0.2">
      <c r="A14" s="132" t="s">
        <v>17</v>
      </c>
      <c r="B14" s="132" t="s">
        <v>25</v>
      </c>
      <c r="C14" s="133" t="s">
        <v>26</v>
      </c>
      <c r="D14" s="134"/>
      <c r="E14" s="135">
        <v>46009</v>
      </c>
      <c r="F14" s="136">
        <v>1</v>
      </c>
      <c r="G14" s="102">
        <f t="shared" si="26"/>
        <v>46009</v>
      </c>
      <c r="H14" s="122"/>
      <c r="I14" s="103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</row>
    <row r="15" spans="1:50" ht="34.200000000000003" x14ac:dyDescent="0.2">
      <c r="A15" s="132" t="s">
        <v>17</v>
      </c>
      <c r="B15" s="132" t="s">
        <v>20</v>
      </c>
      <c r="C15" s="133" t="s">
        <v>27</v>
      </c>
      <c r="D15" s="134">
        <v>900</v>
      </c>
      <c r="E15" s="135">
        <v>46010</v>
      </c>
      <c r="F15" s="136">
        <v>1</v>
      </c>
      <c r="G15" s="102">
        <f t="shared" si="26"/>
        <v>46010</v>
      </c>
      <c r="H15" s="122"/>
      <c r="I15" s="103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</row>
    <row r="16" spans="1:50" ht="22.8" x14ac:dyDescent="0.2">
      <c r="A16" s="132" t="s">
        <v>28</v>
      </c>
      <c r="B16" s="132" t="s">
        <v>18</v>
      </c>
      <c r="C16" s="133" t="s">
        <v>29</v>
      </c>
      <c r="D16" s="134">
        <v>20000</v>
      </c>
      <c r="E16" s="135">
        <f>E15</f>
        <v>46010</v>
      </c>
      <c r="F16" s="136">
        <v>7</v>
      </c>
      <c r="G16" s="102">
        <f t="shared" si="26"/>
        <v>46016</v>
      </c>
      <c r="H16" s="122"/>
      <c r="I16" s="103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</row>
    <row r="17" spans="1:50" x14ac:dyDescent="0.2">
      <c r="A17" s="132" t="s">
        <v>28</v>
      </c>
      <c r="B17" s="132" t="s">
        <v>22</v>
      </c>
      <c r="C17" s="133" t="s">
        <v>30</v>
      </c>
      <c r="D17" s="134"/>
      <c r="E17" s="135">
        <f>E16</f>
        <v>46010</v>
      </c>
      <c r="F17" s="136">
        <v>1</v>
      </c>
      <c r="G17" s="102">
        <f t="shared" si="26"/>
        <v>46010</v>
      </c>
      <c r="H17" s="122"/>
      <c r="I17" s="103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</row>
    <row r="18" spans="1:50" x14ac:dyDescent="0.2">
      <c r="A18" s="132"/>
      <c r="B18" s="132" t="s">
        <v>15</v>
      </c>
      <c r="C18" s="133" t="s">
        <v>31</v>
      </c>
      <c r="D18" s="134">
        <v>15000</v>
      </c>
      <c r="E18" s="135">
        <v>46016</v>
      </c>
      <c r="F18" s="136">
        <v>1</v>
      </c>
      <c r="G18" s="102">
        <f t="shared" si="26"/>
        <v>46016</v>
      </c>
      <c r="H18" s="122"/>
      <c r="I18" s="103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</row>
    <row r="19" spans="1:50" x14ac:dyDescent="0.2">
      <c r="A19" s="132" t="s">
        <v>32</v>
      </c>
      <c r="B19" s="132" t="s">
        <v>18</v>
      </c>
      <c r="C19" s="133" t="s">
        <v>33</v>
      </c>
      <c r="D19" s="134">
        <v>20000</v>
      </c>
      <c r="E19" s="135">
        <v>46016</v>
      </c>
      <c r="F19" s="136">
        <v>7</v>
      </c>
      <c r="G19" s="102">
        <f t="shared" si="26"/>
        <v>46022</v>
      </c>
      <c r="H19" s="122"/>
      <c r="I19" s="103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</row>
    <row r="20" spans="1:50" ht="34.200000000000003" x14ac:dyDescent="0.2">
      <c r="A20" s="132"/>
      <c r="B20" s="132" t="s">
        <v>15</v>
      </c>
      <c r="C20" s="133" t="s">
        <v>34</v>
      </c>
      <c r="D20" s="134" t="s">
        <v>35</v>
      </c>
      <c r="E20" s="135">
        <f>G19</f>
        <v>46022</v>
      </c>
      <c r="F20" s="136">
        <v>2</v>
      </c>
      <c r="G20" s="102">
        <f t="shared" si="26"/>
        <v>46023</v>
      </c>
      <c r="H20" s="122"/>
      <c r="I20" s="103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</row>
    <row r="21" spans="1:50" x14ac:dyDescent="0.2">
      <c r="A21" s="132"/>
      <c r="B21" s="132"/>
      <c r="C21" s="133"/>
      <c r="D21" s="134"/>
      <c r="E21" s="135"/>
      <c r="F21" s="136"/>
      <c r="G21" s="102" t="str">
        <f t="shared" si="26"/>
        <v/>
      </c>
      <c r="H21" s="122"/>
      <c r="I21" s="103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</row>
    <row r="22" spans="1:50" x14ac:dyDescent="0.2">
      <c r="A22" s="132"/>
      <c r="B22" s="132"/>
      <c r="C22" s="133"/>
      <c r="D22" s="134"/>
      <c r="E22" s="135"/>
      <c r="F22" s="136"/>
      <c r="G22" s="102" t="str">
        <f t="shared" si="26"/>
        <v/>
      </c>
      <c r="H22" s="122"/>
      <c r="I22" s="103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</row>
    <row r="23" spans="1:50" x14ac:dyDescent="0.2">
      <c r="A23" s="132"/>
      <c r="B23" s="132"/>
      <c r="C23" s="133"/>
      <c r="D23" s="134"/>
      <c r="E23" s="135"/>
      <c r="F23" s="136"/>
      <c r="G23" s="102" t="str">
        <f t="shared" si="26"/>
        <v/>
      </c>
      <c r="H23" s="122"/>
      <c r="I23" s="103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</row>
    <row r="24" spans="1:50" x14ac:dyDescent="0.2">
      <c r="A24" s="132"/>
      <c r="B24" s="132"/>
      <c r="C24" s="133"/>
      <c r="D24" s="134"/>
      <c r="E24" s="135"/>
      <c r="F24" s="136"/>
      <c r="G24" s="102" t="str">
        <f t="shared" si="26"/>
        <v/>
      </c>
      <c r="H24" s="122"/>
      <c r="I24" s="103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</row>
    <row r="25" spans="1:50" x14ac:dyDescent="0.2">
      <c r="A25" s="132"/>
      <c r="B25" s="132"/>
      <c r="C25" s="133"/>
      <c r="D25" s="134"/>
      <c r="E25" s="135"/>
      <c r="F25" s="136"/>
      <c r="G25" s="102" t="str">
        <f t="shared" si="26"/>
        <v/>
      </c>
      <c r="H25" s="122"/>
      <c r="I25" s="103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</row>
    <row r="26" spans="1:50" x14ac:dyDescent="0.2">
      <c r="A26" s="132"/>
      <c r="B26" s="132"/>
      <c r="C26" s="133"/>
      <c r="D26" s="134"/>
      <c r="E26" s="135"/>
      <c r="F26" s="136"/>
      <c r="G26" s="102" t="str">
        <f t="shared" si="26"/>
        <v/>
      </c>
      <c r="H26" s="122"/>
      <c r="I26" s="103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</row>
    <row r="27" spans="1:50" x14ac:dyDescent="0.2">
      <c r="A27" s="132"/>
      <c r="B27" s="132"/>
      <c r="C27" s="133"/>
      <c r="D27" s="134"/>
      <c r="E27" s="135"/>
      <c r="F27" s="136"/>
      <c r="G27" s="102" t="str">
        <f t="shared" si="26"/>
        <v/>
      </c>
      <c r="H27" s="122"/>
      <c r="I27" s="103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</row>
    <row r="28" spans="1:50" x14ac:dyDescent="0.2">
      <c r="A28" s="132"/>
      <c r="B28" s="132"/>
      <c r="C28" s="133"/>
      <c r="D28" s="134"/>
      <c r="E28" s="135"/>
      <c r="F28" s="136"/>
      <c r="G28" s="102" t="str">
        <f t="shared" si="26"/>
        <v/>
      </c>
      <c r="H28" s="122"/>
      <c r="I28" s="103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</row>
    <row r="29" spans="1:50" x14ac:dyDescent="0.2">
      <c r="A29" s="132"/>
      <c r="B29" s="132"/>
      <c r="C29" s="133"/>
      <c r="D29" s="134"/>
      <c r="E29" s="135"/>
      <c r="F29" s="136"/>
      <c r="G29" s="102" t="str">
        <f t="shared" si="26"/>
        <v/>
      </c>
      <c r="H29" s="122"/>
      <c r="I29" s="103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</row>
    <row r="30" spans="1:50" x14ac:dyDescent="0.2">
      <c r="A30" s="132"/>
      <c r="B30" s="132"/>
      <c r="C30" s="133"/>
      <c r="D30" s="134"/>
      <c r="E30" s="135"/>
      <c r="F30" s="136"/>
      <c r="G30" s="102" t="str">
        <f t="shared" si="26"/>
        <v/>
      </c>
      <c r="H30" s="122"/>
      <c r="I30" s="103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</row>
    <row r="31" spans="1:50" x14ac:dyDescent="0.2">
      <c r="A31" s="132"/>
      <c r="B31" s="132"/>
      <c r="C31" s="133"/>
      <c r="D31" s="134"/>
      <c r="E31" s="135"/>
      <c r="F31" s="136"/>
      <c r="G31" s="102" t="str">
        <f t="shared" si="26"/>
        <v/>
      </c>
      <c r="H31" s="122"/>
      <c r="I31" s="103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</row>
    <row r="32" spans="1:50" x14ac:dyDescent="0.2">
      <c r="A32" s="132"/>
      <c r="B32" s="132"/>
      <c r="C32" s="133"/>
      <c r="D32" s="134"/>
      <c r="E32" s="135"/>
      <c r="F32" s="136"/>
      <c r="G32" s="102" t="str">
        <f t="shared" si="26"/>
        <v/>
      </c>
      <c r="H32" s="122"/>
      <c r="I32" s="103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</row>
    <row r="33" spans="1:50" x14ac:dyDescent="0.2">
      <c r="A33" s="132"/>
      <c r="B33" s="132"/>
      <c r="C33" s="133"/>
      <c r="D33" s="134"/>
      <c r="E33" s="135"/>
      <c r="F33" s="136"/>
      <c r="G33" s="102" t="str">
        <f t="shared" si="26"/>
        <v/>
      </c>
      <c r="H33" s="122"/>
      <c r="I33" s="103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</row>
    <row r="34" spans="1:50" x14ac:dyDescent="0.2">
      <c r="A34" s="132"/>
      <c r="B34" s="132"/>
      <c r="C34" s="133"/>
      <c r="D34" s="134"/>
      <c r="E34" s="135"/>
      <c r="F34" s="136"/>
      <c r="G34" s="102" t="str">
        <f t="shared" si="26"/>
        <v/>
      </c>
      <c r="H34" s="122"/>
      <c r="I34" s="103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</row>
    <row r="35" spans="1:50" x14ac:dyDescent="0.2">
      <c r="A35" s="132"/>
      <c r="B35" s="132"/>
      <c r="C35" s="133"/>
      <c r="D35" s="134"/>
      <c r="E35" s="135"/>
      <c r="F35" s="136"/>
      <c r="G35" s="102" t="str">
        <f t="shared" si="26"/>
        <v/>
      </c>
      <c r="H35" s="122"/>
      <c r="I35" s="103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</row>
    <row r="36" spans="1:50" x14ac:dyDescent="0.2">
      <c r="A36" s="132"/>
      <c r="B36" s="132"/>
      <c r="C36" s="133"/>
      <c r="D36" s="134"/>
      <c r="E36" s="135"/>
      <c r="F36" s="136"/>
      <c r="G36" s="102" t="str">
        <f t="shared" si="26"/>
        <v/>
      </c>
      <c r="H36" s="122"/>
      <c r="I36" s="103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</row>
    <row r="37" spans="1:50" x14ac:dyDescent="0.2">
      <c r="A37" s="132"/>
      <c r="B37" s="132"/>
      <c r="C37" s="133"/>
      <c r="D37" s="134"/>
      <c r="E37" s="135"/>
      <c r="F37" s="136"/>
      <c r="G37" s="102" t="str">
        <f t="shared" si="26"/>
        <v/>
      </c>
      <c r="H37" s="122"/>
      <c r="I37" s="103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</row>
    <row r="38" spans="1:50" x14ac:dyDescent="0.2">
      <c r="A38" s="132"/>
      <c r="B38" s="132"/>
      <c r="C38" s="133"/>
      <c r="D38" s="134"/>
      <c r="E38" s="135"/>
      <c r="F38" s="136"/>
      <c r="G38" s="102" t="str">
        <f t="shared" si="26"/>
        <v/>
      </c>
      <c r="H38" s="122"/>
      <c r="I38" s="103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</row>
    <row r="39" spans="1:50" x14ac:dyDescent="0.2">
      <c r="A39" s="132"/>
      <c r="B39" s="132"/>
      <c r="C39" s="133"/>
      <c r="D39" s="134"/>
      <c r="E39" s="135"/>
      <c r="F39" s="136"/>
      <c r="G39" s="102" t="str">
        <f t="shared" si="26"/>
        <v/>
      </c>
      <c r="H39" s="122"/>
      <c r="I39" s="103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</row>
    <row r="40" spans="1:50" x14ac:dyDescent="0.2">
      <c r="A40" s="132"/>
      <c r="B40" s="132"/>
      <c r="C40" s="133"/>
      <c r="D40" s="134"/>
      <c r="E40" s="135"/>
      <c r="F40" s="136"/>
      <c r="G40" s="102" t="str">
        <f t="shared" si="26"/>
        <v/>
      </c>
      <c r="H40" s="122"/>
      <c r="I40" s="103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</row>
    <row r="41" spans="1:50" x14ac:dyDescent="0.2">
      <c r="A41" s="132"/>
      <c r="B41" s="132"/>
      <c r="C41" s="133"/>
      <c r="D41" s="134"/>
      <c r="E41" s="135"/>
      <c r="F41" s="136"/>
      <c r="G41" s="102" t="str">
        <f t="shared" si="26"/>
        <v/>
      </c>
      <c r="H41" s="122"/>
      <c r="I41" s="103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</row>
    <row r="42" spans="1:50" x14ac:dyDescent="0.2">
      <c r="A42" s="132"/>
      <c r="B42" s="132"/>
      <c r="C42" s="133"/>
      <c r="D42" s="134"/>
      <c r="E42" s="135"/>
      <c r="F42" s="136"/>
      <c r="G42" s="102" t="str">
        <f t="shared" si="26"/>
        <v/>
      </c>
      <c r="H42" s="122"/>
      <c r="I42" s="103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</row>
    <row r="43" spans="1:50" x14ac:dyDescent="0.2">
      <c r="A43" s="132"/>
      <c r="B43" s="132"/>
      <c r="C43" s="133"/>
      <c r="D43" s="134"/>
      <c r="E43" s="135"/>
      <c r="F43" s="136"/>
      <c r="G43" s="102" t="str">
        <f t="shared" si="26"/>
        <v/>
      </c>
      <c r="H43" s="122"/>
      <c r="I43" s="103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</row>
    <row r="44" spans="1:50" x14ac:dyDescent="0.2">
      <c r="A44" s="132"/>
      <c r="B44" s="132"/>
      <c r="C44" s="133"/>
      <c r="D44" s="134"/>
      <c r="E44" s="135"/>
      <c r="F44" s="136"/>
      <c r="G44" s="102" t="str">
        <f t="shared" si="26"/>
        <v/>
      </c>
      <c r="H44" s="122"/>
      <c r="I44" s="103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</row>
    <row r="45" spans="1:50" x14ac:dyDescent="0.2">
      <c r="A45" s="132"/>
      <c r="B45" s="132"/>
      <c r="C45" s="133"/>
      <c r="D45" s="134"/>
      <c r="E45" s="135"/>
      <c r="F45" s="136"/>
      <c r="G45" s="102" t="str">
        <f t="shared" si="26"/>
        <v/>
      </c>
      <c r="H45" s="122"/>
      <c r="I45" s="103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</row>
    <row r="46" spans="1:50" x14ac:dyDescent="0.2">
      <c r="A46" s="132"/>
      <c r="B46" s="132"/>
      <c r="C46" s="133"/>
      <c r="D46" s="134"/>
      <c r="E46" s="135"/>
      <c r="F46" s="136"/>
      <c r="G46" s="102" t="str">
        <f t="shared" si="26"/>
        <v/>
      </c>
      <c r="H46" s="122"/>
      <c r="I46" s="103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</row>
    <row r="47" spans="1:50" x14ac:dyDescent="0.2">
      <c r="A47" s="132"/>
      <c r="B47" s="132"/>
      <c r="C47" s="133"/>
      <c r="D47" s="134"/>
      <c r="E47" s="135"/>
      <c r="F47" s="136"/>
      <c r="G47" s="102" t="str">
        <f t="shared" si="26"/>
        <v/>
      </c>
      <c r="H47" s="122"/>
      <c r="I47" s="103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</row>
    <row r="48" spans="1:50" x14ac:dyDescent="0.2">
      <c r="A48" s="132"/>
      <c r="B48" s="132"/>
      <c r="C48" s="133"/>
      <c r="D48" s="134"/>
      <c r="E48" s="135"/>
      <c r="F48" s="136"/>
      <c r="G48" s="102" t="str">
        <f t="shared" si="26"/>
        <v/>
      </c>
      <c r="H48" s="122"/>
      <c r="I48" s="103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</row>
    <row r="49" spans="1:50" x14ac:dyDescent="0.2">
      <c r="A49" s="132"/>
      <c r="B49" s="132"/>
      <c r="C49" s="133"/>
      <c r="D49" s="134"/>
      <c r="E49" s="135"/>
      <c r="F49" s="136"/>
      <c r="G49" s="102" t="str">
        <f t="shared" si="26"/>
        <v/>
      </c>
      <c r="H49" s="122"/>
      <c r="I49" s="103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</row>
    <row r="50" spans="1:50" x14ac:dyDescent="0.2">
      <c r="A50" s="132"/>
      <c r="B50" s="132"/>
      <c r="C50" s="133"/>
      <c r="D50" s="134"/>
      <c r="E50" s="135"/>
      <c r="F50" s="136"/>
      <c r="G50" s="102" t="str">
        <f t="shared" si="26"/>
        <v/>
      </c>
      <c r="H50" s="122"/>
      <c r="I50" s="103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</row>
    <row r="51" spans="1:50" x14ac:dyDescent="0.2">
      <c r="A51" s="106"/>
      <c r="B51" s="106"/>
      <c r="C51" s="107"/>
      <c r="D51" s="108"/>
      <c r="E51" s="109"/>
      <c r="F51" s="110"/>
      <c r="G51" s="109" t="str">
        <f t="shared" si="26"/>
        <v/>
      </c>
      <c r="H51" s="109"/>
      <c r="I51" s="11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</row>
    <row r="52" spans="1:50" x14ac:dyDescent="0.2">
      <c r="A52" s="106"/>
      <c r="B52" s="106"/>
      <c r="C52" s="107"/>
      <c r="D52" s="108"/>
      <c r="E52" s="109"/>
      <c r="F52" s="110"/>
      <c r="G52" s="109" t="str">
        <f t="shared" si="26"/>
        <v/>
      </c>
      <c r="H52" s="109"/>
      <c r="I52" s="11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1"/>
    </row>
    <row r="53" spans="1:50" x14ac:dyDescent="0.2">
      <c r="A53" s="106"/>
      <c r="B53" s="106"/>
      <c r="C53" s="107"/>
      <c r="D53" s="108"/>
      <c r="E53" s="109"/>
      <c r="F53" s="110"/>
      <c r="G53" s="109" t="str">
        <f t="shared" si="26"/>
        <v/>
      </c>
      <c r="H53" s="109"/>
      <c r="I53" s="11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</row>
    <row r="54" spans="1:50" x14ac:dyDescent="0.2">
      <c r="A54" s="106"/>
      <c r="B54" s="106"/>
      <c r="C54" s="107"/>
      <c r="D54" s="108"/>
      <c r="E54" s="109"/>
      <c r="F54" s="110"/>
      <c r="G54" s="109" t="str">
        <f t="shared" si="26"/>
        <v/>
      </c>
      <c r="H54" s="109"/>
      <c r="I54" s="11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/>
    </row>
    <row r="55" spans="1:50" x14ac:dyDescent="0.2">
      <c r="A55" s="106"/>
      <c r="B55" s="106"/>
      <c r="C55" s="107"/>
      <c r="D55" s="108"/>
      <c r="E55" s="109"/>
      <c r="F55" s="110"/>
      <c r="G55" s="109" t="str">
        <f t="shared" si="26"/>
        <v/>
      </c>
      <c r="H55" s="109"/>
      <c r="I55" s="11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</row>
    <row r="56" spans="1:50" x14ac:dyDescent="0.2">
      <c r="A56" s="106"/>
      <c r="B56" s="106"/>
      <c r="C56" s="107"/>
      <c r="D56" s="108"/>
      <c r="E56" s="109"/>
      <c r="F56" s="110"/>
      <c r="G56" s="109" t="str">
        <f t="shared" si="26"/>
        <v/>
      </c>
      <c r="H56" s="109"/>
      <c r="I56" s="11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</row>
    <row r="57" spans="1:50" x14ac:dyDescent="0.2">
      <c r="A57" s="106"/>
      <c r="B57" s="106"/>
      <c r="C57" s="107"/>
      <c r="D57" s="108"/>
      <c r="E57" s="109"/>
      <c r="F57" s="110"/>
      <c r="G57" s="109" t="str">
        <f t="shared" si="26"/>
        <v/>
      </c>
      <c r="H57" s="109"/>
      <c r="I57" s="11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</row>
    <row r="58" spans="1:50" x14ac:dyDescent="0.2">
      <c r="A58" s="106"/>
      <c r="B58" s="106"/>
      <c r="C58" s="107"/>
      <c r="D58" s="108"/>
      <c r="E58" s="109"/>
      <c r="F58" s="110"/>
      <c r="G58" s="109" t="str">
        <f t="shared" si="26"/>
        <v/>
      </c>
      <c r="H58" s="109"/>
      <c r="I58" s="11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</row>
    <row r="59" spans="1:50" x14ac:dyDescent="0.2">
      <c r="A59" s="106"/>
      <c r="B59" s="106"/>
      <c r="C59" s="107"/>
      <c r="D59" s="108"/>
      <c r="E59" s="109"/>
      <c r="F59" s="110"/>
      <c r="G59" s="109" t="str">
        <f t="shared" si="26"/>
        <v/>
      </c>
      <c r="H59" s="109"/>
      <c r="I59" s="11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</row>
    <row r="60" spans="1:50" x14ac:dyDescent="0.2">
      <c r="A60" s="106"/>
      <c r="B60" s="106"/>
      <c r="C60" s="107"/>
      <c r="D60" s="108"/>
      <c r="E60" s="109"/>
      <c r="F60" s="110"/>
      <c r="G60" s="109" t="str">
        <f t="shared" si="26"/>
        <v/>
      </c>
      <c r="H60" s="109"/>
      <c r="I60" s="11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</row>
    <row r="61" spans="1:50" x14ac:dyDescent="0.2">
      <c r="A61" s="106"/>
      <c r="B61" s="106"/>
      <c r="C61" s="107"/>
      <c r="D61" s="108"/>
      <c r="E61" s="109"/>
      <c r="F61" s="110"/>
      <c r="G61" s="109" t="str">
        <f t="shared" si="26"/>
        <v/>
      </c>
      <c r="H61" s="109"/>
      <c r="I61" s="11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</row>
    <row r="62" spans="1:50" x14ac:dyDescent="0.2">
      <c r="A62" s="106"/>
      <c r="B62" s="106"/>
      <c r="C62" s="107"/>
      <c r="D62" s="108"/>
      <c r="E62" s="109"/>
      <c r="F62" s="110"/>
      <c r="G62" s="109" t="str">
        <f t="shared" si="26"/>
        <v/>
      </c>
      <c r="H62" s="109"/>
      <c r="I62" s="11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</row>
    <row r="63" spans="1:50" x14ac:dyDescent="0.2">
      <c r="A63" s="106"/>
      <c r="B63" s="106"/>
      <c r="C63" s="107"/>
      <c r="D63" s="108"/>
      <c r="E63" s="109"/>
      <c r="F63" s="110"/>
      <c r="G63" s="109" t="str">
        <f t="shared" si="26"/>
        <v/>
      </c>
      <c r="H63" s="109"/>
      <c r="I63" s="11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</row>
    <row r="64" spans="1:50" x14ac:dyDescent="0.2">
      <c r="A64" s="106"/>
      <c r="B64" s="106"/>
      <c r="C64" s="107"/>
      <c r="D64" s="108"/>
      <c r="E64" s="109"/>
      <c r="F64" s="110"/>
      <c r="G64" s="109" t="str">
        <f t="shared" si="26"/>
        <v/>
      </c>
      <c r="H64" s="109"/>
      <c r="I64" s="11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</row>
    <row r="65" spans="1:50" x14ac:dyDescent="0.2">
      <c r="A65" s="106"/>
      <c r="B65" s="106"/>
      <c r="C65" s="107"/>
      <c r="D65" s="108"/>
      <c r="E65" s="109"/>
      <c r="F65" s="110"/>
      <c r="G65" s="109" t="str">
        <f t="shared" si="26"/>
        <v/>
      </c>
      <c r="H65" s="109"/>
      <c r="I65" s="11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</row>
    <row r="66" spans="1:50" x14ac:dyDescent="0.2">
      <c r="A66" s="106"/>
      <c r="B66" s="106"/>
      <c r="C66" s="107"/>
      <c r="D66" s="108"/>
      <c r="E66" s="109"/>
      <c r="F66" s="110"/>
      <c r="G66" s="109" t="str">
        <f t="shared" si="26"/>
        <v/>
      </c>
      <c r="H66" s="109"/>
      <c r="I66" s="11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</row>
    <row r="67" spans="1:50" x14ac:dyDescent="0.2">
      <c r="A67" s="106"/>
      <c r="B67" s="106"/>
      <c r="C67" s="107"/>
      <c r="D67" s="108"/>
      <c r="E67" s="109"/>
      <c r="F67" s="110"/>
      <c r="G67" s="109" t="str">
        <f t="shared" si="26"/>
        <v/>
      </c>
      <c r="H67" s="109"/>
      <c r="I67" s="11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  <c r="AP67" s="101"/>
      <c r="AQ67" s="101"/>
      <c r="AR67" s="101"/>
      <c r="AS67" s="101"/>
      <c r="AT67" s="101"/>
      <c r="AU67" s="101"/>
      <c r="AV67" s="101"/>
      <c r="AW67" s="101"/>
      <c r="AX67" s="101"/>
    </row>
    <row r="68" spans="1:50" x14ac:dyDescent="0.2">
      <c r="A68" s="106"/>
      <c r="B68" s="106"/>
      <c r="C68" s="107"/>
      <c r="D68" s="108"/>
      <c r="E68" s="109"/>
      <c r="F68" s="110"/>
      <c r="G68" s="109" t="str">
        <f t="shared" si="26"/>
        <v/>
      </c>
      <c r="H68" s="109"/>
      <c r="I68" s="11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</row>
    <row r="69" spans="1:50" x14ac:dyDescent="0.2">
      <c r="A69" s="106"/>
      <c r="B69" s="106"/>
      <c r="C69" s="107"/>
      <c r="D69" s="108"/>
      <c r="E69" s="109"/>
      <c r="F69" s="110"/>
      <c r="G69" s="109" t="str">
        <f t="shared" si="26"/>
        <v/>
      </c>
      <c r="H69" s="109"/>
      <c r="I69" s="11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1"/>
      <c r="AH69" s="10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1"/>
    </row>
    <row r="70" spans="1:50" x14ac:dyDescent="0.2">
      <c r="A70" s="106"/>
      <c r="B70" s="106"/>
      <c r="C70" s="107"/>
      <c r="D70" s="108"/>
      <c r="E70" s="109"/>
      <c r="F70" s="110"/>
      <c r="G70" s="109" t="str">
        <f t="shared" si="26"/>
        <v/>
      </c>
      <c r="H70" s="109"/>
      <c r="I70" s="11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</row>
    <row r="71" spans="1:50" x14ac:dyDescent="0.2">
      <c r="A71" s="106"/>
      <c r="B71" s="106"/>
      <c r="C71" s="107"/>
      <c r="D71" s="108"/>
      <c r="E71" s="109"/>
      <c r="F71" s="110"/>
      <c r="G71" s="109" t="str">
        <f t="shared" si="26"/>
        <v/>
      </c>
      <c r="H71" s="109"/>
      <c r="I71" s="11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  <c r="AC71" s="101"/>
      <c r="AD71" s="101"/>
      <c r="AE71" s="101"/>
      <c r="AF71" s="101"/>
      <c r="AG71" s="101"/>
      <c r="AH71" s="101"/>
      <c r="AI71" s="101"/>
      <c r="AJ71" s="101"/>
      <c r="AK71" s="101"/>
      <c r="AL71" s="101"/>
      <c r="AM71" s="101"/>
      <c r="AN71" s="101"/>
      <c r="AO71" s="101"/>
      <c r="AP71" s="101"/>
      <c r="AQ71" s="101"/>
      <c r="AR71" s="101"/>
      <c r="AS71" s="101"/>
      <c r="AT71" s="101"/>
      <c r="AU71" s="101"/>
      <c r="AV71" s="101"/>
      <c r="AW71" s="101"/>
      <c r="AX71" s="101"/>
    </row>
    <row r="72" spans="1:50" x14ac:dyDescent="0.2">
      <c r="A72" s="106"/>
      <c r="B72" s="106"/>
      <c r="C72" s="107"/>
      <c r="D72" s="108"/>
      <c r="E72" s="109"/>
      <c r="F72" s="110"/>
      <c r="G72" s="109" t="str">
        <f t="shared" si="26"/>
        <v/>
      </c>
      <c r="H72" s="109"/>
      <c r="I72" s="11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</row>
    <row r="73" spans="1:50" x14ac:dyDescent="0.2">
      <c r="A73" s="106"/>
      <c r="B73" s="106"/>
      <c r="C73" s="107"/>
      <c r="D73" s="108"/>
      <c r="E73" s="109"/>
      <c r="F73" s="110"/>
      <c r="G73" s="109" t="str">
        <f t="shared" si="26"/>
        <v/>
      </c>
      <c r="H73" s="109"/>
      <c r="I73" s="11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  <c r="AC73" s="101"/>
      <c r="AD73" s="101"/>
      <c r="AE73" s="101"/>
      <c r="AF73" s="101"/>
      <c r="AG73" s="101"/>
      <c r="AH73" s="101"/>
      <c r="AI73" s="101"/>
      <c r="AJ73" s="101"/>
      <c r="AK73" s="101"/>
      <c r="AL73" s="101"/>
      <c r="AM73" s="101"/>
      <c r="AN73" s="101"/>
      <c r="AO73" s="101"/>
      <c r="AP73" s="101"/>
      <c r="AQ73" s="101"/>
      <c r="AR73" s="101"/>
      <c r="AS73" s="101"/>
      <c r="AT73" s="101"/>
      <c r="AU73" s="101"/>
      <c r="AV73" s="101"/>
      <c r="AW73" s="101"/>
      <c r="AX73" s="101"/>
    </row>
    <row r="74" spans="1:50" x14ac:dyDescent="0.2">
      <c r="A74" s="106"/>
      <c r="B74" s="106"/>
      <c r="C74" s="107"/>
      <c r="D74" s="108"/>
      <c r="E74" s="109"/>
      <c r="F74" s="110"/>
      <c r="G74" s="109" t="str">
        <f t="shared" ref="G74:G98" si="27">IF(ISBLANK(E74),"",IF(F74=0,E74,E74+F74-1))</f>
        <v/>
      </c>
      <c r="H74" s="109"/>
      <c r="I74" s="11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</row>
    <row r="75" spans="1:50" x14ac:dyDescent="0.2">
      <c r="A75" s="106"/>
      <c r="B75" s="106"/>
      <c r="C75" s="107"/>
      <c r="D75" s="108"/>
      <c r="E75" s="109"/>
      <c r="F75" s="110"/>
      <c r="G75" s="109" t="str">
        <f t="shared" si="27"/>
        <v/>
      </c>
      <c r="H75" s="109"/>
      <c r="I75" s="11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H75" s="101"/>
      <c r="AI75" s="101"/>
      <c r="AJ75" s="101"/>
      <c r="AK75" s="101"/>
      <c r="AL75" s="101"/>
      <c r="AM75" s="101"/>
      <c r="AN75" s="101"/>
      <c r="AO75" s="101"/>
      <c r="AP75" s="101"/>
      <c r="AQ75" s="101"/>
      <c r="AR75" s="101"/>
      <c r="AS75" s="101"/>
      <c r="AT75" s="101"/>
      <c r="AU75" s="101"/>
      <c r="AV75" s="101"/>
      <c r="AW75" s="101"/>
      <c r="AX75" s="101"/>
    </row>
    <row r="76" spans="1:50" x14ac:dyDescent="0.2">
      <c r="A76" s="106"/>
      <c r="B76" s="106"/>
      <c r="C76" s="107"/>
      <c r="D76" s="108"/>
      <c r="E76" s="109"/>
      <c r="F76" s="110"/>
      <c r="G76" s="109" t="str">
        <f t="shared" si="27"/>
        <v/>
      </c>
      <c r="H76" s="109"/>
      <c r="I76" s="11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  <c r="AP76" s="101"/>
      <c r="AQ76" s="101"/>
      <c r="AR76" s="101"/>
      <c r="AS76" s="101"/>
      <c r="AT76" s="101"/>
      <c r="AU76" s="101"/>
      <c r="AV76" s="101"/>
      <c r="AW76" s="101"/>
      <c r="AX76" s="101"/>
    </row>
    <row r="77" spans="1:50" x14ac:dyDescent="0.2">
      <c r="A77" s="106"/>
      <c r="B77" s="106"/>
      <c r="C77" s="107"/>
      <c r="D77" s="108"/>
      <c r="E77" s="109"/>
      <c r="F77" s="110"/>
      <c r="G77" s="109" t="str">
        <f t="shared" si="27"/>
        <v/>
      </c>
      <c r="H77" s="109"/>
      <c r="I77" s="11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H77" s="101"/>
      <c r="AI77" s="101"/>
      <c r="AJ77" s="101"/>
      <c r="AK77" s="101"/>
      <c r="AL77" s="101"/>
      <c r="AM77" s="101"/>
      <c r="AN77" s="101"/>
      <c r="AO77" s="101"/>
      <c r="AP77" s="101"/>
      <c r="AQ77" s="101"/>
      <c r="AR77" s="101"/>
      <c r="AS77" s="101"/>
      <c r="AT77" s="101"/>
      <c r="AU77" s="101"/>
      <c r="AV77" s="101"/>
      <c r="AW77" s="101"/>
      <c r="AX77" s="101"/>
    </row>
    <row r="78" spans="1:50" x14ac:dyDescent="0.2">
      <c r="A78" s="106"/>
      <c r="B78" s="106"/>
      <c r="C78" s="107"/>
      <c r="D78" s="108"/>
      <c r="E78" s="109"/>
      <c r="F78" s="110"/>
      <c r="G78" s="109" t="str">
        <f t="shared" si="27"/>
        <v/>
      </c>
      <c r="H78" s="109"/>
      <c r="I78" s="11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H78" s="101"/>
      <c r="AI78" s="101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  <c r="AT78" s="101"/>
      <c r="AU78" s="101"/>
      <c r="AV78" s="101"/>
      <c r="AW78" s="101"/>
      <c r="AX78" s="101"/>
    </row>
    <row r="79" spans="1:50" x14ac:dyDescent="0.2">
      <c r="A79" s="106"/>
      <c r="B79" s="106"/>
      <c r="C79" s="107"/>
      <c r="D79" s="108"/>
      <c r="E79" s="109"/>
      <c r="F79" s="110"/>
      <c r="G79" s="109" t="str">
        <f t="shared" si="27"/>
        <v/>
      </c>
      <c r="H79" s="109"/>
      <c r="I79" s="11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H79" s="101"/>
      <c r="AI79" s="101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  <c r="AT79" s="101"/>
      <c r="AU79" s="101"/>
      <c r="AV79" s="101"/>
      <c r="AW79" s="101"/>
      <c r="AX79" s="101"/>
    </row>
    <row r="80" spans="1:50" x14ac:dyDescent="0.2">
      <c r="A80" s="106"/>
      <c r="B80" s="106"/>
      <c r="C80" s="107"/>
      <c r="D80" s="108"/>
      <c r="E80" s="109"/>
      <c r="F80" s="110"/>
      <c r="G80" s="109" t="str">
        <f t="shared" si="27"/>
        <v/>
      </c>
      <c r="H80" s="109"/>
      <c r="I80" s="11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1"/>
      <c r="AU80" s="101"/>
      <c r="AV80" s="101"/>
      <c r="AW80" s="101"/>
      <c r="AX80" s="101"/>
    </row>
    <row r="81" spans="1:50" x14ac:dyDescent="0.2">
      <c r="A81" s="106"/>
      <c r="B81" s="106"/>
      <c r="C81" s="107"/>
      <c r="D81" s="108"/>
      <c r="E81" s="109"/>
      <c r="F81" s="110"/>
      <c r="G81" s="109" t="str">
        <f t="shared" si="27"/>
        <v/>
      </c>
      <c r="H81" s="109"/>
      <c r="I81" s="11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</row>
    <row r="82" spans="1:50" x14ac:dyDescent="0.2">
      <c r="A82" s="106"/>
      <c r="B82" s="106"/>
      <c r="C82" s="107"/>
      <c r="D82" s="108"/>
      <c r="E82" s="109"/>
      <c r="F82" s="110"/>
      <c r="G82" s="109" t="str">
        <f t="shared" si="27"/>
        <v/>
      </c>
      <c r="H82" s="109"/>
      <c r="I82" s="11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  <c r="AC82" s="101"/>
      <c r="AD82" s="101"/>
      <c r="AE82" s="101"/>
      <c r="AF82" s="101"/>
      <c r="AG82" s="101"/>
      <c r="AH82" s="101"/>
      <c r="AI82" s="101"/>
      <c r="AJ82" s="101"/>
      <c r="AK82" s="101"/>
      <c r="AL82" s="101"/>
      <c r="AM82" s="101"/>
      <c r="AN82" s="101"/>
      <c r="AO82" s="101"/>
      <c r="AP82" s="101"/>
      <c r="AQ82" s="101"/>
      <c r="AR82" s="101"/>
      <c r="AS82" s="101"/>
      <c r="AT82" s="101"/>
      <c r="AU82" s="101"/>
      <c r="AV82" s="101"/>
      <c r="AW82" s="101"/>
      <c r="AX82" s="101"/>
    </row>
    <row r="83" spans="1:50" x14ac:dyDescent="0.2">
      <c r="A83" s="106"/>
      <c r="B83" s="106"/>
      <c r="C83" s="107"/>
      <c r="D83" s="108"/>
      <c r="E83" s="109"/>
      <c r="F83" s="110"/>
      <c r="G83" s="109" t="str">
        <f t="shared" si="27"/>
        <v/>
      </c>
      <c r="H83" s="109"/>
      <c r="I83" s="11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  <c r="AC83" s="101"/>
      <c r="AD83" s="101"/>
      <c r="AE83" s="101"/>
      <c r="AF83" s="101"/>
      <c r="AG83" s="101"/>
      <c r="AH83" s="101"/>
      <c r="AI83" s="101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  <c r="AT83" s="101"/>
      <c r="AU83" s="101"/>
      <c r="AV83" s="101"/>
      <c r="AW83" s="101"/>
      <c r="AX83" s="101"/>
    </row>
    <row r="84" spans="1:50" x14ac:dyDescent="0.2">
      <c r="A84" s="106"/>
      <c r="B84" s="106"/>
      <c r="C84" s="107"/>
      <c r="D84" s="108"/>
      <c r="E84" s="109"/>
      <c r="F84" s="110"/>
      <c r="G84" s="109" t="str">
        <f t="shared" si="27"/>
        <v/>
      </c>
      <c r="H84" s="109"/>
      <c r="I84" s="11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</row>
    <row r="85" spans="1:50" x14ac:dyDescent="0.2">
      <c r="A85" s="106"/>
      <c r="B85" s="106"/>
      <c r="C85" s="107"/>
      <c r="D85" s="108"/>
      <c r="E85" s="109"/>
      <c r="F85" s="110"/>
      <c r="G85" s="109" t="str">
        <f t="shared" si="27"/>
        <v/>
      </c>
      <c r="H85" s="109"/>
      <c r="I85" s="11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01"/>
      <c r="AG85" s="101"/>
      <c r="AH85" s="101"/>
      <c r="AI85" s="101"/>
      <c r="AJ85" s="101"/>
      <c r="AK85" s="101"/>
      <c r="AL85" s="101"/>
      <c r="AM85" s="101"/>
      <c r="AN85" s="101"/>
      <c r="AO85" s="101"/>
      <c r="AP85" s="101"/>
      <c r="AQ85" s="101"/>
      <c r="AR85" s="101"/>
      <c r="AS85" s="101"/>
      <c r="AT85" s="101"/>
      <c r="AU85" s="101"/>
      <c r="AV85" s="101"/>
      <c r="AW85" s="101"/>
      <c r="AX85" s="101"/>
    </row>
    <row r="86" spans="1:50" x14ac:dyDescent="0.2">
      <c r="A86" s="106"/>
      <c r="B86" s="106"/>
      <c r="C86" s="107"/>
      <c r="D86" s="108"/>
      <c r="E86" s="109"/>
      <c r="F86" s="110"/>
      <c r="G86" s="109" t="str">
        <f t="shared" si="27"/>
        <v/>
      </c>
      <c r="H86" s="109"/>
      <c r="I86" s="11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  <c r="AU86" s="101"/>
      <c r="AV86" s="101"/>
      <c r="AW86" s="101"/>
      <c r="AX86" s="101"/>
    </row>
    <row r="87" spans="1:50" x14ac:dyDescent="0.2">
      <c r="A87" s="106"/>
      <c r="B87" s="106"/>
      <c r="C87" s="107"/>
      <c r="D87" s="108"/>
      <c r="E87" s="109"/>
      <c r="F87" s="110"/>
      <c r="G87" s="109" t="str">
        <f t="shared" si="27"/>
        <v/>
      </c>
      <c r="H87" s="109"/>
      <c r="I87" s="11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01"/>
      <c r="AH87" s="101"/>
      <c r="AI87" s="101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  <c r="AT87" s="101"/>
      <c r="AU87" s="101"/>
      <c r="AV87" s="101"/>
      <c r="AW87" s="101"/>
      <c r="AX87" s="101"/>
    </row>
    <row r="88" spans="1:50" x14ac:dyDescent="0.2">
      <c r="A88" s="106"/>
      <c r="B88" s="106"/>
      <c r="C88" s="107"/>
      <c r="D88" s="108"/>
      <c r="E88" s="109"/>
      <c r="F88" s="110"/>
      <c r="G88" s="109" t="str">
        <f t="shared" si="27"/>
        <v/>
      </c>
      <c r="H88" s="109"/>
      <c r="I88" s="11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</row>
    <row r="89" spans="1:50" x14ac:dyDescent="0.2">
      <c r="A89" s="106"/>
      <c r="B89" s="106"/>
      <c r="C89" s="107"/>
      <c r="D89" s="108"/>
      <c r="E89" s="109"/>
      <c r="F89" s="110"/>
      <c r="G89" s="109" t="str">
        <f t="shared" si="27"/>
        <v/>
      </c>
      <c r="H89" s="109"/>
      <c r="I89" s="11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01"/>
      <c r="AH89" s="101"/>
      <c r="AI89" s="101"/>
      <c r="AJ89" s="101"/>
      <c r="AK89" s="101"/>
      <c r="AL89" s="101"/>
      <c r="AM89" s="101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101"/>
    </row>
    <row r="90" spans="1:50" x14ac:dyDescent="0.2">
      <c r="A90" s="106"/>
      <c r="B90" s="106"/>
      <c r="C90" s="107"/>
      <c r="D90" s="108"/>
      <c r="E90" s="109"/>
      <c r="F90" s="110"/>
      <c r="G90" s="109" t="str">
        <f t="shared" si="27"/>
        <v/>
      </c>
      <c r="H90" s="109"/>
      <c r="I90" s="11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101"/>
    </row>
    <row r="91" spans="1:50" x14ac:dyDescent="0.2">
      <c r="A91" s="106"/>
      <c r="B91" s="106"/>
      <c r="C91" s="107"/>
      <c r="D91" s="108"/>
      <c r="E91" s="109"/>
      <c r="F91" s="110"/>
      <c r="G91" s="109" t="str">
        <f t="shared" si="27"/>
        <v/>
      </c>
      <c r="H91" s="109"/>
      <c r="I91" s="11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  <c r="AC91" s="101"/>
      <c r="AD91" s="101"/>
      <c r="AE91" s="101"/>
      <c r="AF91" s="101"/>
      <c r="AG91" s="101"/>
      <c r="AH91" s="101"/>
      <c r="AI91" s="101"/>
      <c r="AJ91" s="101"/>
      <c r="AK91" s="101"/>
      <c r="AL91" s="101"/>
      <c r="AM91" s="101"/>
      <c r="AN91" s="101"/>
      <c r="AO91" s="101"/>
      <c r="AP91" s="101"/>
      <c r="AQ91" s="101"/>
      <c r="AR91" s="101"/>
      <c r="AS91" s="101"/>
      <c r="AT91" s="101"/>
      <c r="AU91" s="101"/>
      <c r="AV91" s="101"/>
      <c r="AW91" s="101"/>
      <c r="AX91" s="101"/>
    </row>
    <row r="92" spans="1:50" x14ac:dyDescent="0.2">
      <c r="A92" s="106"/>
      <c r="B92" s="106"/>
      <c r="C92" s="107"/>
      <c r="D92" s="108"/>
      <c r="E92" s="109"/>
      <c r="F92" s="110"/>
      <c r="G92" s="109" t="str">
        <f t="shared" si="27"/>
        <v/>
      </c>
      <c r="H92" s="109"/>
      <c r="I92" s="11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</row>
    <row r="93" spans="1:50" x14ac:dyDescent="0.2">
      <c r="A93" s="106"/>
      <c r="B93" s="106"/>
      <c r="C93" s="107"/>
      <c r="D93" s="108"/>
      <c r="E93" s="109"/>
      <c r="F93" s="110"/>
      <c r="G93" s="109" t="str">
        <f t="shared" si="27"/>
        <v/>
      </c>
      <c r="H93" s="109"/>
      <c r="I93" s="11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  <c r="AU93" s="101"/>
      <c r="AV93" s="101"/>
      <c r="AW93" s="101"/>
      <c r="AX93" s="101"/>
    </row>
    <row r="94" spans="1:50" x14ac:dyDescent="0.2">
      <c r="A94" s="106"/>
      <c r="B94" s="106"/>
      <c r="C94" s="107"/>
      <c r="D94" s="108"/>
      <c r="E94" s="109"/>
      <c r="F94" s="110"/>
      <c r="G94" s="109" t="str">
        <f t="shared" si="27"/>
        <v/>
      </c>
      <c r="H94" s="109"/>
      <c r="I94" s="11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01"/>
      <c r="AL94" s="101"/>
      <c r="AM94" s="101"/>
      <c r="AN94" s="101"/>
      <c r="AO94" s="101"/>
      <c r="AP94" s="101"/>
      <c r="AQ94" s="101"/>
      <c r="AR94" s="101"/>
      <c r="AS94" s="101"/>
      <c r="AT94" s="101"/>
      <c r="AU94" s="101"/>
      <c r="AV94" s="101"/>
      <c r="AW94" s="101"/>
      <c r="AX94" s="101"/>
    </row>
    <row r="95" spans="1:50" x14ac:dyDescent="0.2">
      <c r="A95" s="106"/>
      <c r="B95" s="106"/>
      <c r="C95" s="107"/>
      <c r="D95" s="108"/>
      <c r="E95" s="109"/>
      <c r="F95" s="110"/>
      <c r="G95" s="109" t="str">
        <f t="shared" si="27"/>
        <v/>
      </c>
      <c r="H95" s="109"/>
      <c r="I95" s="11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</row>
    <row r="96" spans="1:50" x14ac:dyDescent="0.2">
      <c r="A96" s="106"/>
      <c r="B96" s="106"/>
      <c r="C96" s="107"/>
      <c r="D96" s="108"/>
      <c r="E96" s="109"/>
      <c r="F96" s="110"/>
      <c r="G96" s="109" t="str">
        <f t="shared" si="27"/>
        <v/>
      </c>
      <c r="H96" s="109"/>
      <c r="I96" s="11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</row>
    <row r="97" spans="1:50" x14ac:dyDescent="0.2">
      <c r="A97" s="106"/>
      <c r="B97" s="106"/>
      <c r="C97" s="107"/>
      <c r="D97" s="108"/>
      <c r="E97" s="109"/>
      <c r="F97" s="110"/>
      <c r="G97" s="109" t="str">
        <f t="shared" si="27"/>
        <v/>
      </c>
      <c r="H97" s="109"/>
      <c r="I97" s="11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  <c r="AC97" s="101"/>
      <c r="AD97" s="101"/>
      <c r="AE97" s="101"/>
      <c r="AF97" s="101"/>
      <c r="AG97" s="101"/>
      <c r="AH97" s="101"/>
      <c r="AI97" s="101"/>
      <c r="AJ97" s="101"/>
      <c r="AK97" s="101"/>
      <c r="AL97" s="101"/>
      <c r="AM97" s="101"/>
      <c r="AN97" s="101"/>
      <c r="AO97" s="101"/>
      <c r="AP97" s="101"/>
      <c r="AQ97" s="101"/>
      <c r="AR97" s="101"/>
      <c r="AS97" s="101"/>
      <c r="AT97" s="101"/>
      <c r="AU97" s="101"/>
      <c r="AV97" s="101"/>
      <c r="AW97" s="101"/>
      <c r="AX97" s="101"/>
    </row>
    <row r="98" spans="1:50" x14ac:dyDescent="0.2">
      <c r="A98" s="106"/>
      <c r="B98" s="106"/>
      <c r="C98" s="107"/>
      <c r="D98" s="108"/>
      <c r="E98" s="109"/>
      <c r="F98" s="110"/>
      <c r="G98" s="109" t="str">
        <f t="shared" si="27"/>
        <v/>
      </c>
      <c r="H98" s="109"/>
      <c r="I98" s="11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</row>
    <row r="99" spans="1:50" x14ac:dyDescent="0.2">
      <c r="A99" s="106"/>
      <c r="B99" s="106"/>
      <c r="C99" s="107"/>
      <c r="D99" s="108"/>
      <c r="E99" s="109"/>
      <c r="F99" s="110"/>
      <c r="G99" s="109"/>
      <c r="H99" s="109"/>
      <c r="I99" s="11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</row>
    <row r="100" spans="1:50" x14ac:dyDescent="0.2">
      <c r="A100" s="106"/>
      <c r="B100" s="106"/>
      <c r="C100" s="107"/>
      <c r="D100" s="108"/>
      <c r="E100" s="109"/>
      <c r="F100" s="110"/>
      <c r="G100" s="109"/>
      <c r="H100" s="109"/>
      <c r="I100" s="11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1"/>
      <c r="AO100" s="101"/>
      <c r="AP100" s="101"/>
      <c r="AQ100" s="101"/>
      <c r="AR100" s="101"/>
      <c r="AS100" s="101"/>
      <c r="AT100" s="101"/>
      <c r="AU100" s="101"/>
      <c r="AV100" s="101"/>
      <c r="AW100" s="101"/>
      <c r="AX100" s="101"/>
    </row>
    <row r="101" spans="1:50" x14ac:dyDescent="0.2">
      <c r="A101" s="106"/>
      <c r="B101" s="106"/>
      <c r="C101" s="107"/>
      <c r="D101" s="108"/>
      <c r="E101" s="109"/>
      <c r="F101" s="110"/>
      <c r="G101" s="109"/>
      <c r="H101" s="109"/>
      <c r="I101" s="11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</row>
    <row r="102" spans="1:50" x14ac:dyDescent="0.2">
      <c r="A102" s="106"/>
      <c r="B102" s="106"/>
      <c r="C102" s="107"/>
      <c r="D102" s="108"/>
      <c r="E102" s="109"/>
      <c r="F102" s="110"/>
      <c r="G102" s="109"/>
      <c r="H102" s="109"/>
      <c r="I102" s="11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  <c r="AU102" s="101"/>
      <c r="AV102" s="101"/>
      <c r="AW102" s="101"/>
      <c r="AX102" s="101"/>
    </row>
    <row r="103" spans="1:50" x14ac:dyDescent="0.2">
      <c r="A103" s="106"/>
      <c r="B103" s="106"/>
      <c r="C103" s="107"/>
      <c r="D103" s="108"/>
      <c r="E103" s="109"/>
      <c r="F103" s="110"/>
      <c r="G103" s="109"/>
      <c r="H103" s="109"/>
      <c r="I103" s="11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  <c r="AT103" s="101"/>
      <c r="AU103" s="101"/>
      <c r="AV103" s="101"/>
      <c r="AW103" s="101"/>
      <c r="AX103" s="101"/>
    </row>
    <row r="104" spans="1:50" x14ac:dyDescent="0.2">
      <c r="A104" s="106"/>
      <c r="B104" s="106"/>
      <c r="C104" s="107"/>
      <c r="D104" s="108"/>
      <c r="E104" s="109"/>
      <c r="F104" s="110"/>
      <c r="G104" s="109"/>
      <c r="H104" s="109"/>
      <c r="I104" s="11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</row>
    <row r="105" spans="1:50" x14ac:dyDescent="0.2">
      <c r="A105" s="106"/>
      <c r="B105" s="106"/>
      <c r="C105" s="107"/>
      <c r="D105" s="108"/>
      <c r="E105" s="109"/>
      <c r="F105" s="110"/>
      <c r="G105" s="109"/>
      <c r="H105" s="109"/>
      <c r="I105" s="11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  <c r="AC105" s="101"/>
      <c r="AD105" s="101"/>
      <c r="AE105" s="101"/>
      <c r="AF105" s="101"/>
      <c r="AG105" s="101"/>
      <c r="AH105" s="101"/>
      <c r="AI105" s="101"/>
      <c r="AJ105" s="101"/>
      <c r="AK105" s="101"/>
      <c r="AL105" s="101"/>
      <c r="AM105" s="101"/>
      <c r="AN105" s="101"/>
      <c r="AO105" s="101"/>
      <c r="AP105" s="101"/>
      <c r="AQ105" s="101"/>
      <c r="AR105" s="101"/>
      <c r="AS105" s="101"/>
      <c r="AT105" s="101"/>
      <c r="AU105" s="101"/>
      <c r="AV105" s="101"/>
      <c r="AW105" s="101"/>
      <c r="AX105" s="101"/>
    </row>
    <row r="106" spans="1:50" x14ac:dyDescent="0.2">
      <c r="A106" s="106"/>
      <c r="B106" s="106"/>
      <c r="C106" s="107"/>
      <c r="D106" s="108"/>
      <c r="E106" s="109"/>
      <c r="F106" s="110"/>
      <c r="G106" s="109"/>
      <c r="H106" s="109"/>
      <c r="I106" s="11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  <c r="AC106" s="101"/>
      <c r="AD106" s="101"/>
      <c r="AE106" s="101"/>
      <c r="AF106" s="101"/>
      <c r="AG106" s="101"/>
      <c r="AH106" s="101"/>
      <c r="AI106" s="101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  <c r="AT106" s="101"/>
      <c r="AU106" s="101"/>
      <c r="AV106" s="101"/>
      <c r="AW106" s="101"/>
      <c r="AX106" s="101"/>
    </row>
    <row r="107" spans="1:50" x14ac:dyDescent="0.2">
      <c r="A107" s="106"/>
      <c r="B107" s="106"/>
      <c r="C107" s="107"/>
      <c r="D107" s="108"/>
      <c r="E107" s="109"/>
      <c r="F107" s="110"/>
      <c r="G107" s="109"/>
      <c r="H107" s="109"/>
      <c r="I107" s="11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  <c r="AC107" s="101"/>
      <c r="AD107" s="101"/>
      <c r="AE107" s="101"/>
      <c r="AF107" s="101"/>
      <c r="AG107" s="101"/>
      <c r="AH107" s="101"/>
      <c r="AI107" s="101"/>
      <c r="AJ107" s="101"/>
      <c r="AK107" s="101"/>
      <c r="AL107" s="101"/>
      <c r="AM107" s="101"/>
      <c r="AN107" s="101"/>
      <c r="AO107" s="101"/>
      <c r="AP107" s="101"/>
      <c r="AQ107" s="101"/>
      <c r="AR107" s="101"/>
      <c r="AS107" s="101"/>
      <c r="AT107" s="101"/>
      <c r="AU107" s="101"/>
      <c r="AV107" s="101"/>
      <c r="AW107" s="101"/>
      <c r="AX107" s="101"/>
    </row>
    <row r="108" spans="1:50" x14ac:dyDescent="0.2">
      <c r="A108" s="106"/>
      <c r="B108" s="106"/>
      <c r="C108" s="107"/>
      <c r="D108" s="108"/>
      <c r="E108" s="109"/>
      <c r="F108" s="110"/>
      <c r="G108" s="109"/>
      <c r="H108" s="109"/>
      <c r="I108" s="11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  <c r="AU108" s="101"/>
      <c r="AV108" s="101"/>
      <c r="AW108" s="101"/>
      <c r="AX108" s="101"/>
    </row>
    <row r="109" spans="1:50" x14ac:dyDescent="0.2">
      <c r="A109" s="106"/>
      <c r="B109" s="106"/>
      <c r="C109" s="107"/>
      <c r="D109" s="108"/>
      <c r="E109" s="109"/>
      <c r="F109" s="110"/>
      <c r="G109" s="109"/>
      <c r="H109" s="109"/>
      <c r="I109" s="11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  <c r="AC109" s="101"/>
      <c r="AD109" s="101"/>
      <c r="AE109" s="101"/>
      <c r="AF109" s="101"/>
      <c r="AG109" s="101"/>
      <c r="AH109" s="101"/>
      <c r="AI109" s="101"/>
      <c r="AJ109" s="101"/>
      <c r="AK109" s="101"/>
      <c r="AL109" s="101"/>
      <c r="AM109" s="101"/>
      <c r="AN109" s="101"/>
      <c r="AO109" s="101"/>
      <c r="AP109" s="101"/>
      <c r="AQ109" s="101"/>
      <c r="AR109" s="101"/>
      <c r="AS109" s="101"/>
      <c r="AT109" s="101"/>
      <c r="AU109" s="101"/>
      <c r="AV109" s="101"/>
      <c r="AW109" s="101"/>
      <c r="AX109" s="101"/>
    </row>
    <row r="110" spans="1:50" x14ac:dyDescent="0.2">
      <c r="A110" s="106"/>
      <c r="B110" s="106"/>
      <c r="C110" s="107"/>
      <c r="D110" s="108"/>
      <c r="E110" s="109"/>
      <c r="F110" s="110"/>
      <c r="G110" s="109"/>
      <c r="H110" s="109"/>
      <c r="I110" s="11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  <c r="AC110" s="101"/>
      <c r="AD110" s="101"/>
      <c r="AE110" s="101"/>
      <c r="AF110" s="101"/>
      <c r="AG110" s="101"/>
      <c r="AH110" s="101"/>
      <c r="AI110" s="101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  <c r="AT110" s="101"/>
      <c r="AU110" s="101"/>
      <c r="AV110" s="101"/>
      <c r="AW110" s="101"/>
      <c r="AX110" s="101"/>
    </row>
    <row r="111" spans="1:50" x14ac:dyDescent="0.2">
      <c r="A111" s="106"/>
      <c r="B111" s="106"/>
      <c r="C111" s="107"/>
      <c r="D111" s="108"/>
      <c r="E111" s="109"/>
      <c r="F111" s="110"/>
      <c r="G111" s="109"/>
      <c r="H111" s="109"/>
      <c r="I111" s="11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  <c r="AC111" s="101"/>
      <c r="AD111" s="101"/>
      <c r="AE111" s="101"/>
      <c r="AF111" s="101"/>
      <c r="AG111" s="101"/>
      <c r="AH111" s="101"/>
      <c r="AI111" s="101"/>
      <c r="AJ111" s="101"/>
      <c r="AK111" s="101"/>
      <c r="AL111" s="101"/>
      <c r="AM111" s="101"/>
      <c r="AN111" s="101"/>
      <c r="AO111" s="101"/>
      <c r="AP111" s="101"/>
      <c r="AQ111" s="101"/>
      <c r="AR111" s="101"/>
      <c r="AS111" s="101"/>
      <c r="AT111" s="101"/>
      <c r="AU111" s="101"/>
      <c r="AV111" s="101"/>
      <c r="AW111" s="101"/>
      <c r="AX111" s="101"/>
    </row>
    <row r="112" spans="1:50" x14ac:dyDescent="0.2">
      <c r="A112" s="106"/>
      <c r="B112" s="106"/>
      <c r="C112" s="107"/>
      <c r="D112" s="108"/>
      <c r="E112" s="109"/>
      <c r="F112" s="110"/>
      <c r="G112" s="109"/>
      <c r="H112" s="109"/>
      <c r="I112" s="11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</row>
    <row r="113" spans="1:50" x14ac:dyDescent="0.2">
      <c r="A113" s="106"/>
      <c r="B113" s="106"/>
      <c r="C113" s="107"/>
      <c r="D113" s="108"/>
      <c r="E113" s="109"/>
      <c r="F113" s="110"/>
      <c r="G113" s="109"/>
      <c r="H113" s="109"/>
      <c r="I113" s="11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  <c r="AC113" s="101"/>
      <c r="AD113" s="101"/>
      <c r="AE113" s="101"/>
      <c r="AF113" s="101"/>
      <c r="AG113" s="101"/>
      <c r="AH113" s="101"/>
      <c r="AI113" s="101"/>
      <c r="AJ113" s="101"/>
      <c r="AK113" s="101"/>
      <c r="AL113" s="101"/>
      <c r="AM113" s="101"/>
      <c r="AN113" s="101"/>
      <c r="AO113" s="101"/>
      <c r="AP113" s="101"/>
      <c r="AQ113" s="101"/>
      <c r="AR113" s="101"/>
      <c r="AS113" s="101"/>
      <c r="AT113" s="101"/>
      <c r="AU113" s="101"/>
      <c r="AV113" s="101"/>
      <c r="AW113" s="101"/>
      <c r="AX113" s="101"/>
    </row>
    <row r="114" spans="1:50" x14ac:dyDescent="0.2">
      <c r="A114" s="106"/>
      <c r="B114" s="106"/>
      <c r="C114" s="107"/>
      <c r="D114" s="108"/>
      <c r="E114" s="109"/>
      <c r="F114" s="110"/>
      <c r="G114" s="109"/>
      <c r="H114" s="109"/>
      <c r="I114" s="11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  <c r="AU114" s="101"/>
      <c r="AV114" s="101"/>
      <c r="AW114" s="101"/>
      <c r="AX114" s="101"/>
    </row>
    <row r="115" spans="1:50" x14ac:dyDescent="0.2">
      <c r="A115" s="106"/>
      <c r="B115" s="106"/>
      <c r="C115" s="107"/>
      <c r="D115" s="108"/>
      <c r="E115" s="109"/>
      <c r="F115" s="110"/>
      <c r="G115" s="109"/>
      <c r="H115" s="109"/>
      <c r="I115" s="11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101"/>
    </row>
    <row r="116" spans="1:50" x14ac:dyDescent="0.2">
      <c r="A116" s="106"/>
      <c r="B116" s="106"/>
      <c r="C116" s="107"/>
      <c r="D116" s="108"/>
      <c r="E116" s="109"/>
      <c r="F116" s="110"/>
      <c r="G116" s="109"/>
      <c r="H116" s="109"/>
      <c r="I116" s="11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</row>
    <row r="117" spans="1:50" x14ac:dyDescent="0.2">
      <c r="A117" s="106"/>
      <c r="B117" s="106"/>
      <c r="C117" s="107"/>
      <c r="D117" s="108"/>
      <c r="E117" s="109"/>
      <c r="F117" s="110"/>
      <c r="G117" s="109"/>
      <c r="H117" s="109"/>
      <c r="I117" s="11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1"/>
    </row>
    <row r="118" spans="1:50" x14ac:dyDescent="0.2">
      <c r="A118" s="106"/>
      <c r="B118" s="106"/>
      <c r="C118" s="107"/>
      <c r="D118" s="108"/>
      <c r="E118" s="109"/>
      <c r="F118" s="110"/>
      <c r="G118" s="109"/>
      <c r="H118" s="109"/>
      <c r="I118" s="11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</row>
    <row r="119" spans="1:50" x14ac:dyDescent="0.2">
      <c r="A119" s="106"/>
      <c r="B119" s="106"/>
      <c r="C119" s="107"/>
      <c r="D119" s="108"/>
      <c r="E119" s="109"/>
      <c r="F119" s="110"/>
      <c r="G119" s="109"/>
      <c r="H119" s="109"/>
      <c r="I119" s="11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  <c r="AT119" s="101"/>
      <c r="AU119" s="101"/>
      <c r="AV119" s="101"/>
      <c r="AW119" s="101"/>
      <c r="AX119" s="101"/>
    </row>
    <row r="120" spans="1:50" x14ac:dyDescent="0.2">
      <c r="A120" s="106"/>
      <c r="B120" s="106"/>
      <c r="C120" s="107"/>
      <c r="D120" s="108"/>
      <c r="E120" s="109"/>
      <c r="F120" s="110"/>
      <c r="G120" s="109"/>
      <c r="H120" s="109"/>
      <c r="I120" s="11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</row>
    <row r="121" spans="1:50" x14ac:dyDescent="0.2">
      <c r="A121" s="106"/>
      <c r="B121" s="106"/>
      <c r="C121" s="107"/>
      <c r="D121" s="108"/>
      <c r="E121" s="109"/>
      <c r="F121" s="110"/>
      <c r="G121" s="109"/>
      <c r="H121" s="109"/>
      <c r="I121" s="11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  <c r="AU121" s="101"/>
      <c r="AV121" s="101"/>
      <c r="AW121" s="101"/>
      <c r="AX121" s="101"/>
    </row>
    <row r="122" spans="1:50" x14ac:dyDescent="0.2">
      <c r="A122" s="106"/>
      <c r="B122" s="106"/>
      <c r="C122" s="107"/>
      <c r="D122" s="108"/>
      <c r="E122" s="109"/>
      <c r="F122" s="110"/>
      <c r="G122" s="109"/>
      <c r="H122" s="109"/>
      <c r="I122" s="11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</row>
    <row r="123" spans="1:50" x14ac:dyDescent="0.2">
      <c r="A123" s="106"/>
      <c r="B123" s="106"/>
      <c r="C123" s="107"/>
      <c r="D123" s="108"/>
      <c r="E123" s="109"/>
      <c r="F123" s="110"/>
      <c r="G123" s="109"/>
      <c r="H123" s="109"/>
      <c r="I123" s="11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</row>
    <row r="124" spans="1:50" x14ac:dyDescent="0.2">
      <c r="A124" s="106"/>
      <c r="B124" s="106"/>
      <c r="C124" s="107"/>
      <c r="D124" s="108"/>
      <c r="E124" s="109"/>
      <c r="F124" s="110"/>
      <c r="G124" s="109"/>
      <c r="H124" s="109"/>
      <c r="I124" s="11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</row>
    <row r="125" spans="1:50" x14ac:dyDescent="0.2">
      <c r="A125" s="106"/>
      <c r="B125" s="106"/>
      <c r="C125" s="107"/>
      <c r="D125" s="108"/>
      <c r="E125" s="109"/>
      <c r="F125" s="110"/>
      <c r="G125" s="109"/>
      <c r="H125" s="109"/>
      <c r="I125" s="11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  <c r="AC125" s="101"/>
      <c r="AD125" s="101"/>
      <c r="AE125" s="101"/>
      <c r="AF125" s="101"/>
      <c r="AG125" s="101"/>
      <c r="AH125" s="101"/>
      <c r="AI125" s="101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  <c r="AT125" s="101"/>
      <c r="AU125" s="101"/>
      <c r="AV125" s="101"/>
      <c r="AW125" s="101"/>
      <c r="AX125" s="101"/>
    </row>
    <row r="126" spans="1:50" x14ac:dyDescent="0.2">
      <c r="A126" s="106"/>
      <c r="B126" s="106"/>
      <c r="C126" s="107"/>
      <c r="D126" s="108"/>
      <c r="E126" s="109"/>
      <c r="F126" s="110"/>
      <c r="G126" s="109"/>
      <c r="H126" s="109"/>
      <c r="I126" s="11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</row>
    <row r="127" spans="1:50" x14ac:dyDescent="0.2">
      <c r="A127" s="106"/>
      <c r="B127" s="106"/>
      <c r="C127" s="107"/>
      <c r="D127" s="108"/>
      <c r="E127" s="109"/>
      <c r="F127" s="110"/>
      <c r="G127" s="109"/>
      <c r="H127" s="109"/>
      <c r="I127" s="11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  <c r="AT127" s="101"/>
      <c r="AU127" s="101"/>
      <c r="AV127" s="101"/>
      <c r="AW127" s="101"/>
      <c r="AX127" s="101"/>
    </row>
    <row r="128" spans="1:50" x14ac:dyDescent="0.2">
      <c r="A128" s="106"/>
      <c r="B128" s="106"/>
      <c r="C128" s="107"/>
      <c r="D128" s="108"/>
      <c r="E128" s="109"/>
      <c r="F128" s="110"/>
      <c r="G128" s="109"/>
      <c r="H128" s="109"/>
      <c r="I128" s="11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  <c r="AU128" s="101"/>
      <c r="AV128" s="101"/>
      <c r="AW128" s="101"/>
      <c r="AX128" s="101"/>
    </row>
    <row r="129" spans="1:50" x14ac:dyDescent="0.2">
      <c r="A129" s="106"/>
      <c r="B129" s="106"/>
      <c r="C129" s="107"/>
      <c r="D129" s="108"/>
      <c r="E129" s="109"/>
      <c r="F129" s="110"/>
      <c r="G129" s="109"/>
      <c r="H129" s="109"/>
      <c r="I129" s="11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  <c r="AT129" s="101"/>
      <c r="AU129" s="101"/>
      <c r="AV129" s="101"/>
      <c r="AW129" s="101"/>
      <c r="AX129" s="101"/>
    </row>
    <row r="130" spans="1:50" x14ac:dyDescent="0.2">
      <c r="A130" s="106"/>
      <c r="B130" s="106"/>
      <c r="C130" s="107"/>
      <c r="D130" s="108"/>
      <c r="E130" s="109"/>
      <c r="F130" s="110"/>
      <c r="G130" s="109"/>
      <c r="H130" s="109"/>
      <c r="I130" s="11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</row>
    <row r="131" spans="1:50" x14ac:dyDescent="0.2">
      <c r="A131" s="106"/>
      <c r="B131" s="106"/>
      <c r="C131" s="107"/>
      <c r="D131" s="108"/>
      <c r="E131" s="109"/>
      <c r="F131" s="110"/>
      <c r="G131" s="109"/>
      <c r="H131" s="109"/>
      <c r="I131" s="11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  <c r="AI131" s="101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  <c r="AT131" s="101"/>
      <c r="AU131" s="101"/>
      <c r="AV131" s="101"/>
      <c r="AW131" s="101"/>
      <c r="AX131" s="101"/>
    </row>
    <row r="132" spans="1:50" x14ac:dyDescent="0.2">
      <c r="A132" s="106"/>
      <c r="B132" s="106"/>
      <c r="C132" s="107"/>
      <c r="D132" s="108"/>
      <c r="E132" s="109"/>
      <c r="F132" s="110"/>
      <c r="G132" s="109"/>
      <c r="H132" s="109"/>
      <c r="I132" s="11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</row>
    <row r="133" spans="1:50" x14ac:dyDescent="0.2">
      <c r="A133" s="106"/>
      <c r="B133" s="106"/>
      <c r="C133" s="107"/>
      <c r="D133" s="108"/>
      <c r="E133" s="109"/>
      <c r="F133" s="110"/>
      <c r="G133" s="109"/>
      <c r="H133" s="109"/>
      <c r="I133" s="11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  <c r="AC133" s="101"/>
      <c r="AD133" s="101"/>
      <c r="AE133" s="101"/>
      <c r="AF133" s="101"/>
      <c r="AG133" s="101"/>
      <c r="AH133" s="101"/>
      <c r="AI133" s="101"/>
      <c r="AJ133" s="101"/>
      <c r="AK133" s="101"/>
      <c r="AL133" s="101"/>
      <c r="AM133" s="101"/>
      <c r="AN133" s="101"/>
      <c r="AO133" s="101"/>
      <c r="AP133" s="101"/>
      <c r="AQ133" s="101"/>
      <c r="AR133" s="101"/>
      <c r="AS133" s="101"/>
      <c r="AT133" s="101"/>
      <c r="AU133" s="101"/>
      <c r="AV133" s="101"/>
      <c r="AW133" s="101"/>
      <c r="AX133" s="101"/>
    </row>
    <row r="134" spans="1:50" x14ac:dyDescent="0.2">
      <c r="A134" s="106"/>
      <c r="B134" s="106"/>
      <c r="C134" s="107"/>
      <c r="D134" s="108"/>
      <c r="E134" s="109"/>
      <c r="F134" s="110"/>
      <c r="G134" s="109"/>
      <c r="H134" s="109"/>
      <c r="I134" s="11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</row>
    <row r="135" spans="1:50" x14ac:dyDescent="0.2">
      <c r="A135" s="106"/>
      <c r="B135" s="106"/>
      <c r="C135" s="107"/>
      <c r="D135" s="108"/>
      <c r="E135" s="109"/>
      <c r="F135" s="110"/>
      <c r="G135" s="109"/>
      <c r="H135" s="109"/>
      <c r="I135" s="11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  <c r="AC135" s="101"/>
      <c r="AD135" s="101"/>
      <c r="AE135" s="101"/>
      <c r="AF135" s="101"/>
      <c r="AG135" s="101"/>
      <c r="AH135" s="101"/>
      <c r="AI135" s="101"/>
      <c r="AJ135" s="101"/>
      <c r="AK135" s="101"/>
      <c r="AL135" s="101"/>
      <c r="AM135" s="101"/>
      <c r="AN135" s="101"/>
      <c r="AO135" s="101"/>
      <c r="AP135" s="101"/>
      <c r="AQ135" s="101"/>
      <c r="AR135" s="101"/>
      <c r="AS135" s="101"/>
      <c r="AT135" s="101"/>
      <c r="AU135" s="101"/>
      <c r="AV135" s="101"/>
      <c r="AW135" s="101"/>
      <c r="AX135" s="101"/>
    </row>
    <row r="136" spans="1:50" x14ac:dyDescent="0.2">
      <c r="A136" s="106"/>
      <c r="B136" s="106"/>
      <c r="C136" s="107"/>
      <c r="D136" s="108"/>
      <c r="E136" s="109"/>
      <c r="F136" s="110"/>
      <c r="G136" s="109"/>
      <c r="H136" s="109"/>
      <c r="I136" s="11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101"/>
      <c r="AV136" s="101"/>
      <c r="AW136" s="101"/>
      <c r="AX136" s="101"/>
    </row>
    <row r="137" spans="1:50" x14ac:dyDescent="0.2">
      <c r="A137" s="106"/>
      <c r="B137" s="106"/>
      <c r="C137" s="107"/>
      <c r="D137" s="108"/>
      <c r="E137" s="109"/>
      <c r="F137" s="110"/>
      <c r="G137" s="109"/>
      <c r="H137" s="109"/>
      <c r="I137" s="11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101"/>
      <c r="AK137" s="101"/>
      <c r="AL137" s="101"/>
      <c r="AM137" s="101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101"/>
    </row>
    <row r="138" spans="1:50" x14ac:dyDescent="0.2">
      <c r="A138" s="106"/>
      <c r="B138" s="106"/>
      <c r="C138" s="107"/>
      <c r="D138" s="108"/>
      <c r="E138" s="109"/>
      <c r="F138" s="110"/>
      <c r="G138" s="109"/>
      <c r="H138" s="109"/>
      <c r="I138" s="11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101"/>
      <c r="AV138" s="101"/>
      <c r="AW138" s="101"/>
      <c r="AX138" s="101"/>
    </row>
    <row r="139" spans="1:50" x14ac:dyDescent="0.2">
      <c r="A139" s="106"/>
      <c r="B139" s="106"/>
      <c r="C139" s="107"/>
      <c r="D139" s="108"/>
      <c r="E139" s="109"/>
      <c r="F139" s="110"/>
      <c r="G139" s="109"/>
      <c r="H139" s="109"/>
      <c r="I139" s="11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  <c r="AC139" s="101"/>
      <c r="AD139" s="101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  <c r="AU139" s="101"/>
      <c r="AV139" s="101"/>
      <c r="AW139" s="101"/>
      <c r="AX139" s="101"/>
    </row>
    <row r="140" spans="1:50" x14ac:dyDescent="0.2">
      <c r="A140" s="106"/>
      <c r="B140" s="106"/>
      <c r="C140" s="107"/>
      <c r="D140" s="108"/>
      <c r="E140" s="109"/>
      <c r="F140" s="110"/>
      <c r="G140" s="109"/>
      <c r="H140" s="109"/>
      <c r="I140" s="11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</row>
    <row r="141" spans="1:50" x14ac:dyDescent="0.2">
      <c r="A141" s="106"/>
      <c r="B141" s="106"/>
      <c r="C141" s="107"/>
      <c r="D141" s="108"/>
      <c r="E141" s="109"/>
      <c r="F141" s="110"/>
      <c r="G141" s="109"/>
      <c r="H141" s="109"/>
      <c r="I141" s="11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  <c r="AU141" s="101"/>
      <c r="AV141" s="101"/>
      <c r="AW141" s="101"/>
      <c r="AX141" s="101"/>
    </row>
    <row r="142" spans="1:50" x14ac:dyDescent="0.2">
      <c r="A142" s="106"/>
      <c r="B142" s="106"/>
      <c r="C142" s="107"/>
      <c r="D142" s="108"/>
      <c r="E142" s="109"/>
      <c r="F142" s="110"/>
      <c r="G142" s="109"/>
      <c r="H142" s="109"/>
      <c r="I142" s="11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</row>
    <row r="143" spans="1:50" x14ac:dyDescent="0.2">
      <c r="A143" s="106"/>
      <c r="B143" s="106"/>
      <c r="C143" s="107"/>
      <c r="D143" s="108"/>
      <c r="E143" s="109"/>
      <c r="F143" s="110"/>
      <c r="G143" s="109"/>
      <c r="H143" s="109"/>
      <c r="I143" s="11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  <c r="AT143" s="101"/>
      <c r="AU143" s="101"/>
      <c r="AV143" s="101"/>
      <c r="AW143" s="101"/>
      <c r="AX143" s="101"/>
    </row>
    <row r="144" spans="1:50" x14ac:dyDescent="0.2">
      <c r="A144" s="106"/>
      <c r="B144" s="106"/>
      <c r="C144" s="107"/>
      <c r="D144" s="108"/>
      <c r="E144" s="109"/>
      <c r="F144" s="110"/>
      <c r="G144" s="109"/>
      <c r="H144" s="109"/>
      <c r="I144" s="11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  <c r="AU144" s="101"/>
      <c r="AV144" s="101"/>
      <c r="AW144" s="101"/>
      <c r="AX144" s="101"/>
    </row>
    <row r="145" spans="1:50" x14ac:dyDescent="0.2">
      <c r="A145" s="106"/>
      <c r="B145" s="106"/>
      <c r="C145" s="107"/>
      <c r="D145" s="108"/>
      <c r="E145" s="109"/>
      <c r="F145" s="110"/>
      <c r="G145" s="109"/>
      <c r="H145" s="109"/>
      <c r="I145" s="11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/>
      <c r="AW145" s="101"/>
      <c r="AX145" s="101"/>
    </row>
    <row r="146" spans="1:50" x14ac:dyDescent="0.2">
      <c r="A146" s="106"/>
      <c r="B146" s="106"/>
      <c r="C146" s="107"/>
      <c r="D146" s="108"/>
      <c r="E146" s="109"/>
      <c r="F146" s="110"/>
      <c r="G146" s="109"/>
      <c r="H146" s="109"/>
      <c r="I146" s="11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</row>
    <row r="147" spans="1:50" x14ac:dyDescent="0.2">
      <c r="A147" s="106"/>
      <c r="B147" s="106"/>
      <c r="C147" s="107"/>
      <c r="D147" s="108"/>
      <c r="E147" s="109"/>
      <c r="F147" s="110"/>
      <c r="G147" s="109"/>
      <c r="H147" s="109"/>
      <c r="I147" s="11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  <c r="AC147" s="101"/>
      <c r="AD147" s="101"/>
      <c r="AE147" s="101"/>
      <c r="AF147" s="101"/>
      <c r="AG147" s="101"/>
      <c r="AH147" s="101"/>
      <c r="AI147" s="101"/>
      <c r="AJ147" s="101"/>
      <c r="AK147" s="101"/>
      <c r="AL147" s="101"/>
      <c r="AM147" s="101"/>
      <c r="AN147" s="101"/>
      <c r="AO147" s="101"/>
      <c r="AP147" s="101"/>
      <c r="AQ147" s="101"/>
      <c r="AR147" s="101"/>
      <c r="AS147" s="101"/>
      <c r="AT147" s="101"/>
      <c r="AU147" s="101"/>
      <c r="AV147" s="101"/>
      <c r="AW147" s="101"/>
      <c r="AX147" s="101"/>
    </row>
    <row r="148" spans="1:50" x14ac:dyDescent="0.2">
      <c r="A148" s="106"/>
      <c r="B148" s="106"/>
      <c r="C148" s="107"/>
      <c r="D148" s="108"/>
      <c r="E148" s="109"/>
      <c r="F148" s="110"/>
      <c r="G148" s="109"/>
      <c r="H148" s="109"/>
      <c r="I148" s="11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  <c r="AT148" s="101"/>
      <c r="AU148" s="101"/>
      <c r="AV148" s="101"/>
      <c r="AW148" s="101"/>
      <c r="AX148" s="101"/>
    </row>
    <row r="149" spans="1:50" x14ac:dyDescent="0.2">
      <c r="A149" s="106"/>
      <c r="B149" s="106"/>
      <c r="C149" s="107"/>
      <c r="D149" s="108"/>
      <c r="E149" s="109"/>
      <c r="F149" s="110"/>
      <c r="G149" s="109"/>
      <c r="H149" s="109"/>
      <c r="I149" s="11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  <c r="AC149" s="101"/>
      <c r="AD149" s="101"/>
      <c r="AE149" s="101"/>
      <c r="AF149" s="101"/>
      <c r="AG149" s="101"/>
      <c r="AH149" s="101"/>
      <c r="AI149" s="101"/>
      <c r="AJ149" s="101"/>
      <c r="AK149" s="101"/>
      <c r="AL149" s="101"/>
      <c r="AM149" s="101"/>
      <c r="AN149" s="101"/>
      <c r="AO149" s="101"/>
      <c r="AP149" s="101"/>
      <c r="AQ149" s="101"/>
      <c r="AR149" s="101"/>
      <c r="AS149" s="101"/>
      <c r="AT149" s="101"/>
      <c r="AU149" s="101"/>
      <c r="AV149" s="101"/>
      <c r="AW149" s="101"/>
      <c r="AX149" s="101"/>
    </row>
    <row r="150" spans="1:50" x14ac:dyDescent="0.2">
      <c r="A150" s="106"/>
      <c r="B150" s="106"/>
      <c r="C150" s="107"/>
      <c r="D150" s="108"/>
      <c r="E150" s="109"/>
      <c r="F150" s="110"/>
      <c r="G150" s="109"/>
      <c r="H150" s="109"/>
      <c r="I150" s="11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  <c r="AT150" s="101"/>
      <c r="AU150" s="101"/>
      <c r="AV150" s="101"/>
      <c r="AW150" s="101"/>
      <c r="AX150" s="101"/>
    </row>
    <row r="151" spans="1:50" x14ac:dyDescent="0.2">
      <c r="A151" s="106"/>
      <c r="B151" s="106"/>
      <c r="C151" s="107"/>
      <c r="D151" s="108"/>
      <c r="E151" s="109"/>
      <c r="F151" s="110"/>
      <c r="G151" s="109"/>
      <c r="H151" s="109"/>
      <c r="I151" s="11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  <c r="AC151" s="101"/>
      <c r="AD151" s="101"/>
      <c r="AE151" s="101"/>
      <c r="AF151" s="101"/>
      <c r="AG151" s="101"/>
      <c r="AH151" s="101"/>
      <c r="AI151" s="101"/>
      <c r="AJ151" s="101"/>
      <c r="AK151" s="101"/>
      <c r="AL151" s="101"/>
      <c r="AM151" s="101"/>
      <c r="AN151" s="101"/>
      <c r="AO151" s="101"/>
      <c r="AP151" s="101"/>
      <c r="AQ151" s="101"/>
      <c r="AR151" s="101"/>
      <c r="AS151" s="101"/>
      <c r="AT151" s="101"/>
      <c r="AU151" s="101"/>
      <c r="AV151" s="101"/>
      <c r="AW151" s="101"/>
      <c r="AX151" s="101"/>
    </row>
    <row r="152" spans="1:50" x14ac:dyDescent="0.2">
      <c r="A152" s="106"/>
      <c r="B152" s="106"/>
      <c r="C152" s="107"/>
      <c r="D152" s="108"/>
      <c r="E152" s="109"/>
      <c r="F152" s="110"/>
      <c r="G152" s="109"/>
      <c r="H152" s="109"/>
      <c r="I152" s="11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</row>
    <row r="153" spans="1:50" x14ac:dyDescent="0.2">
      <c r="A153" s="106"/>
      <c r="B153" s="106"/>
      <c r="C153" s="107"/>
      <c r="D153" s="108"/>
      <c r="E153" s="109"/>
      <c r="F153" s="110"/>
      <c r="G153" s="109"/>
      <c r="H153" s="109"/>
      <c r="I153" s="11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  <c r="AC153" s="101"/>
      <c r="AD153" s="101"/>
      <c r="AE153" s="101"/>
      <c r="AF153" s="101"/>
      <c r="AG153" s="101"/>
      <c r="AH153" s="101"/>
      <c r="AI153" s="101"/>
      <c r="AJ153" s="101"/>
      <c r="AK153" s="101"/>
      <c r="AL153" s="101"/>
      <c r="AM153" s="101"/>
      <c r="AN153" s="101"/>
      <c r="AO153" s="101"/>
      <c r="AP153" s="101"/>
      <c r="AQ153" s="101"/>
      <c r="AR153" s="101"/>
      <c r="AS153" s="101"/>
      <c r="AT153" s="101"/>
      <c r="AU153" s="101"/>
      <c r="AV153" s="101"/>
      <c r="AW153" s="101"/>
      <c r="AX153" s="101"/>
    </row>
    <row r="154" spans="1:50" x14ac:dyDescent="0.2">
      <c r="A154" s="106"/>
      <c r="B154" s="106"/>
      <c r="C154" s="107"/>
      <c r="D154" s="108"/>
      <c r="E154" s="109"/>
      <c r="F154" s="110"/>
      <c r="G154" s="109"/>
      <c r="H154" s="109"/>
      <c r="I154" s="11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  <c r="AU154" s="101"/>
      <c r="AV154" s="101"/>
      <c r="AW154" s="101"/>
      <c r="AX154" s="101"/>
    </row>
    <row r="155" spans="1:50" x14ac:dyDescent="0.2">
      <c r="A155" s="106"/>
      <c r="B155" s="106"/>
      <c r="C155" s="107"/>
      <c r="D155" s="108"/>
      <c r="E155" s="109"/>
      <c r="F155" s="110"/>
      <c r="G155" s="109"/>
      <c r="H155" s="109"/>
      <c r="I155" s="11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  <c r="AC155" s="101"/>
      <c r="AD155" s="101"/>
      <c r="AE155" s="101"/>
      <c r="AF155" s="101"/>
      <c r="AG155" s="101"/>
      <c r="AH155" s="101"/>
      <c r="AI155" s="101"/>
      <c r="AJ155" s="101"/>
      <c r="AK155" s="101"/>
      <c r="AL155" s="101"/>
      <c r="AM155" s="101"/>
      <c r="AN155" s="101"/>
      <c r="AO155" s="101"/>
      <c r="AP155" s="101"/>
      <c r="AQ155" s="101"/>
      <c r="AR155" s="101"/>
      <c r="AS155" s="101"/>
      <c r="AT155" s="101"/>
      <c r="AU155" s="101"/>
      <c r="AV155" s="101"/>
      <c r="AW155" s="101"/>
      <c r="AX155" s="101"/>
    </row>
    <row r="156" spans="1:50" x14ac:dyDescent="0.2">
      <c r="A156" s="106"/>
      <c r="B156" s="106"/>
      <c r="C156" s="107"/>
      <c r="D156" s="108"/>
      <c r="E156" s="109"/>
      <c r="F156" s="110"/>
      <c r="G156" s="109"/>
      <c r="H156" s="109"/>
      <c r="I156" s="11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  <c r="AC156" s="101"/>
      <c r="AD156" s="101"/>
      <c r="AE156" s="101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  <c r="AT156" s="101"/>
      <c r="AU156" s="101"/>
      <c r="AV156" s="101"/>
      <c r="AW156" s="101"/>
      <c r="AX156" s="101"/>
    </row>
    <row r="157" spans="1:50" x14ac:dyDescent="0.2">
      <c r="A157" s="106"/>
      <c r="B157" s="106"/>
      <c r="C157" s="107"/>
      <c r="D157" s="108"/>
      <c r="E157" s="109"/>
      <c r="F157" s="110"/>
      <c r="G157" s="109"/>
      <c r="H157" s="109"/>
      <c r="I157" s="11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  <c r="AC157" s="101"/>
      <c r="AD157" s="101"/>
      <c r="AE157" s="101"/>
      <c r="AF157" s="101"/>
      <c r="AG157" s="101"/>
      <c r="AH157" s="101"/>
      <c r="AI157" s="101"/>
      <c r="AJ157" s="101"/>
      <c r="AK157" s="101"/>
      <c r="AL157" s="101"/>
      <c r="AM157" s="101"/>
      <c r="AN157" s="101"/>
      <c r="AO157" s="101"/>
      <c r="AP157" s="101"/>
      <c r="AQ157" s="101"/>
      <c r="AR157" s="101"/>
      <c r="AS157" s="101"/>
      <c r="AT157" s="101"/>
      <c r="AU157" s="101"/>
      <c r="AV157" s="101"/>
      <c r="AW157" s="101"/>
      <c r="AX157" s="101"/>
    </row>
    <row r="158" spans="1:50" x14ac:dyDescent="0.2">
      <c r="A158" s="106"/>
      <c r="B158" s="106"/>
      <c r="C158" s="107"/>
      <c r="D158" s="108"/>
      <c r="E158" s="109"/>
      <c r="F158" s="110"/>
      <c r="G158" s="109"/>
      <c r="H158" s="109"/>
      <c r="I158" s="11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</row>
  </sheetData>
  <mergeCells count="2">
    <mergeCell ref="A1:C5"/>
    <mergeCell ref="J1:AD1"/>
  </mergeCells>
  <conditionalFormatting sqref="J9:AX158">
    <cfRule type="expression" dxfId="4" priority="16">
      <formula>AND($B9="Other", NOT(ISBLANK($E9)), $E9&lt;=I$6, $G9&gt;=I$6)</formula>
    </cfRule>
    <cfRule type="expression" dxfId="3" priority="17">
      <formula>AND($B9="Activity", NOT(ISBLANK($E9)), $E9&lt;=I$6, $G9&gt;=I$6)</formula>
    </cfRule>
    <cfRule type="expression" dxfId="2" priority="18">
      <formula>AND($B9="Transport", NOT(ISBLANK($E9)), $E9&lt;=I$6, $G9&gt;=I$6)</formula>
    </cfRule>
    <cfRule type="expression" dxfId="1" priority="19">
      <formula>AND($B9="Hotel", NOT(ISBLANK($E9)), $E9&lt;=I$6, $G9&gt;=I$6)</formula>
    </cfRule>
    <cfRule type="expression" dxfId="0" priority="20">
      <formula>AND($B9="Flights", NOT(ISBLANK($E9)), $E9&lt;=I$6, $G9&gt;=I$6)</formula>
    </cfRule>
  </conditionalFormatting>
  <dataValidations count="1">
    <dataValidation type="list" allowBlank="1" showInputMessage="1" showErrorMessage="1" sqref="B9:B158" xr:uid="{4E5BA2B1-0BA1-48D0-BF0F-3998E20A885E}">
      <formula1>Category</formula1>
    </dataValidation>
  </dataValidations>
  <pageMargins left="0.70866141732283472" right="0.70866141732283472" top="0.74803149606299213" bottom="0.74803149606299213" header="0.31496062992125984" footer="0.31496062992125984"/>
  <pageSetup paperSize="9" scale="63" orientation="landscape" verticalDpi="0" r:id="rId1"/>
  <headerFooter>
    <oddFooter>&amp;R&amp;"Arial,Regular"&amp;8&amp;K01+049https://bit.ly/SATravelTipsDeals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F5446-3A46-49C0-ABEE-90C729CDC26E}">
  <sheetPr>
    <tabColor rgb="FFF7E1F5"/>
    <pageSetUpPr fitToPage="1"/>
  </sheetPr>
  <dimension ref="B1:K34"/>
  <sheetViews>
    <sheetView showGridLines="0" topLeftCell="A5" workbookViewId="0">
      <selection activeCell="C11" sqref="C11"/>
    </sheetView>
  </sheetViews>
  <sheetFormatPr defaultColWidth="9.109375" defaultRowHeight="13.8" x14ac:dyDescent="0.25"/>
  <cols>
    <col min="1" max="1" width="2.88671875" style="1" customWidth="1"/>
    <col min="2" max="2" width="2.109375" style="1" customWidth="1"/>
    <col min="3" max="3" width="22.109375" style="1" customWidth="1"/>
    <col min="4" max="5" width="2.109375" style="1" customWidth="1"/>
    <col min="6" max="6" width="15.44140625" style="1" customWidth="1"/>
    <col min="7" max="7" width="7.88671875" style="1" customWidth="1"/>
    <col min="8" max="8" width="9.6640625" style="1" customWidth="1"/>
    <col min="9" max="9" width="16.5546875" style="1" customWidth="1"/>
    <col min="10" max="10" width="14.33203125" style="1" customWidth="1"/>
    <col min="11" max="11" width="2.109375" style="1" customWidth="1"/>
    <col min="12" max="12" width="4.33203125" style="1" customWidth="1"/>
    <col min="13" max="16384" width="9.109375" style="1"/>
  </cols>
  <sheetData>
    <row r="1" spans="2:11" s="3" customFormat="1" ht="53.25" customHeight="1" thickBot="1" x14ac:dyDescent="0.35">
      <c r="B1" s="4" t="s">
        <v>36</v>
      </c>
      <c r="C1" s="2"/>
      <c r="D1" s="2"/>
      <c r="E1" s="2"/>
      <c r="F1" s="2"/>
      <c r="G1" s="2"/>
      <c r="H1" s="2"/>
      <c r="I1" s="2"/>
      <c r="J1" s="2"/>
    </row>
    <row r="2" spans="2:11" s="3" customFormat="1" ht="22.5" customHeight="1" thickTop="1" thickBot="1" x14ac:dyDescent="0.35">
      <c r="B2" s="30"/>
      <c r="C2" s="65" t="s">
        <v>37</v>
      </c>
      <c r="D2" s="31"/>
      <c r="E2" s="31"/>
      <c r="F2" s="31"/>
      <c r="G2" s="32"/>
      <c r="H2" s="32"/>
      <c r="I2" s="31"/>
      <c r="J2" s="31"/>
      <c r="K2" s="33"/>
    </row>
    <row r="3" spans="2:11" s="3" customFormat="1" ht="22.5" customHeight="1" thickTop="1" thickBot="1" x14ac:dyDescent="0.35">
      <c r="B3" s="34"/>
      <c r="C3" s="64">
        <v>150000</v>
      </c>
      <c r="D3" s="35"/>
      <c r="E3" s="35"/>
      <c r="F3" s="36" t="s">
        <v>15</v>
      </c>
      <c r="G3" s="5">
        <f>H3/$C$5</f>
        <v>0.42021924482338613</v>
      </c>
      <c r="H3" s="6">
        <f>SUMIF($F$11:$F$32,"="&amp;F3,$J$11:$J$32)</f>
        <v>69000</v>
      </c>
      <c r="I3" s="37"/>
      <c r="J3" s="37"/>
      <c r="K3" s="38"/>
    </row>
    <row r="4" spans="2:11" s="3" customFormat="1" ht="22.5" customHeight="1" thickTop="1" thickBot="1" x14ac:dyDescent="0.3">
      <c r="B4" s="34"/>
      <c r="C4" s="39" t="s">
        <v>38</v>
      </c>
      <c r="D4" s="35"/>
      <c r="E4" s="35"/>
      <c r="F4" s="40" t="s">
        <v>18</v>
      </c>
      <c r="G4" s="7">
        <f>H4/$C$5</f>
        <v>0.42630937880633374</v>
      </c>
      <c r="H4" s="8">
        <f>SUMIF($F$11:$F$32,"="&amp;F4,$J$11:$J$32)</f>
        <v>70000</v>
      </c>
      <c r="I4" s="167">
        <f>C5</f>
        <v>164200</v>
      </c>
      <c r="J4" s="167"/>
      <c r="K4" s="168"/>
    </row>
    <row r="5" spans="2:11" s="3" customFormat="1" ht="22.5" customHeight="1" thickTop="1" thickBot="1" x14ac:dyDescent="0.35">
      <c r="B5" s="34"/>
      <c r="C5" s="41">
        <f>J33</f>
        <v>164200</v>
      </c>
      <c r="D5" s="35"/>
      <c r="E5" s="35"/>
      <c r="F5" s="42" t="s">
        <v>20</v>
      </c>
      <c r="G5" s="9">
        <f t="shared" ref="G5:G6" si="0">H5/$C$5</f>
        <v>1.2789281364190013E-2</v>
      </c>
      <c r="H5" s="10">
        <f>SUMIF($F$11:$F$32,"="&amp;F5,$J$11:$J$32)</f>
        <v>2100</v>
      </c>
      <c r="I5" s="167"/>
      <c r="J5" s="167"/>
      <c r="K5" s="168"/>
    </row>
    <row r="6" spans="2:11" s="3" customFormat="1" ht="22.5" customHeight="1" thickTop="1" thickBot="1" x14ac:dyDescent="0.3">
      <c r="B6" s="34"/>
      <c r="C6" s="39" t="s">
        <v>39</v>
      </c>
      <c r="D6" s="35"/>
      <c r="E6" s="35"/>
      <c r="F6" s="43" t="s">
        <v>22</v>
      </c>
      <c r="G6" s="11">
        <f t="shared" si="0"/>
        <v>3.5931790499390985E-2</v>
      </c>
      <c r="H6" s="12">
        <f>SUMIF($F$11:$F$32,"="&amp;F6,$J$11:$J$32)</f>
        <v>5900</v>
      </c>
      <c r="I6" s="37"/>
      <c r="J6" s="37"/>
      <c r="K6" s="38"/>
    </row>
    <row r="7" spans="2:11" s="3" customFormat="1" ht="22.5" customHeight="1" thickTop="1" thickBot="1" x14ac:dyDescent="0.35">
      <c r="B7" s="34"/>
      <c r="C7" s="44">
        <f>C3-C5</f>
        <v>-14200</v>
      </c>
      <c r="D7" s="35"/>
      <c r="E7" s="35"/>
      <c r="F7" s="45" t="s">
        <v>25</v>
      </c>
      <c r="G7" s="13">
        <f>H7/$C$5</f>
        <v>0.10475030450669914</v>
      </c>
      <c r="H7" s="14">
        <f>C5-SUM(H3:H6)</f>
        <v>17200</v>
      </c>
      <c r="I7" s="37"/>
      <c r="J7" s="37"/>
      <c r="K7" s="38"/>
    </row>
    <row r="8" spans="2:11" s="3" customFormat="1" ht="18.75" customHeight="1" thickTop="1" thickBot="1" x14ac:dyDescent="0.35">
      <c r="B8" s="46"/>
      <c r="C8" s="47"/>
      <c r="D8" s="47"/>
      <c r="E8" s="47"/>
      <c r="F8" s="47"/>
      <c r="G8" s="47"/>
      <c r="H8" s="47"/>
      <c r="I8" s="47"/>
      <c r="J8" s="47"/>
      <c r="K8" s="48"/>
    </row>
    <row r="9" spans="2:11" s="3" customFormat="1" ht="4.2" customHeight="1" thickTop="1" thickBot="1" x14ac:dyDescent="0.35">
      <c r="B9" s="2"/>
      <c r="C9" s="2"/>
      <c r="D9" s="2"/>
      <c r="E9" s="2"/>
      <c r="F9" s="2"/>
      <c r="G9" s="2"/>
      <c r="H9" s="2"/>
      <c r="I9" s="2"/>
      <c r="J9" s="2"/>
      <c r="K9" s="2"/>
    </row>
    <row r="10" spans="2:11" ht="22.5" customHeight="1" thickTop="1" x14ac:dyDescent="0.25">
      <c r="B10" s="143"/>
      <c r="C10" s="140" t="s">
        <v>40</v>
      </c>
      <c r="D10" s="140"/>
      <c r="E10" s="140"/>
      <c r="F10" s="140" t="s">
        <v>9</v>
      </c>
      <c r="G10" s="140"/>
      <c r="H10" s="141" t="s">
        <v>41</v>
      </c>
      <c r="I10" s="142" t="s">
        <v>42</v>
      </c>
      <c r="J10" s="142" t="s">
        <v>43</v>
      </c>
      <c r="K10" s="49"/>
    </row>
    <row r="11" spans="2:11" ht="18.75" customHeight="1" x14ac:dyDescent="0.25">
      <c r="B11" s="50"/>
      <c r="C11" s="21" t="s">
        <v>44</v>
      </c>
      <c r="D11" s="21"/>
      <c r="E11" s="21"/>
      <c r="F11" s="22" t="s">
        <v>15</v>
      </c>
      <c r="G11" s="21"/>
      <c r="H11" s="23"/>
      <c r="I11" s="69"/>
      <c r="J11" s="130">
        <f>SUMIF(TravelPlanner!$B$9:$B$117,"="&amp;F11,TravelPlanner!$D$9:$D$117)</f>
        <v>69000</v>
      </c>
      <c r="K11" s="51"/>
    </row>
    <row r="12" spans="2:11" ht="18.75" customHeight="1" x14ac:dyDescent="0.25">
      <c r="B12" s="52"/>
      <c r="C12" s="21" t="s">
        <v>44</v>
      </c>
      <c r="D12" s="16"/>
      <c r="E12" s="16"/>
      <c r="F12" s="17" t="s">
        <v>18</v>
      </c>
      <c r="G12" s="16"/>
      <c r="H12" s="19"/>
      <c r="I12" s="76"/>
      <c r="J12" s="131">
        <f>SUMIF(TravelPlanner!$B$9:$B$117,"="&amp;F12,TravelPlanner!$D$9:$D$117)</f>
        <v>70000</v>
      </c>
      <c r="K12" s="53"/>
    </row>
    <row r="13" spans="2:11" ht="18.75" customHeight="1" x14ac:dyDescent="0.25">
      <c r="B13" s="52"/>
      <c r="C13" s="21" t="s">
        <v>44</v>
      </c>
      <c r="D13" s="16"/>
      <c r="E13" s="16"/>
      <c r="F13" s="17" t="s">
        <v>20</v>
      </c>
      <c r="G13" s="16"/>
      <c r="H13" s="19"/>
      <c r="I13" s="76"/>
      <c r="J13" s="131">
        <f>SUMIF(TravelPlanner!$B$9:$B$117,"="&amp;F13,TravelPlanner!$D$9:$D$117)</f>
        <v>2100</v>
      </c>
      <c r="K13" s="53"/>
    </row>
    <row r="14" spans="2:11" ht="18.75" customHeight="1" x14ac:dyDescent="0.25">
      <c r="B14" s="52"/>
      <c r="C14" s="21" t="s">
        <v>44</v>
      </c>
      <c r="D14" s="16"/>
      <c r="E14" s="16"/>
      <c r="F14" s="17" t="s">
        <v>22</v>
      </c>
      <c r="G14" s="16"/>
      <c r="H14" s="19"/>
      <c r="I14" s="76"/>
      <c r="J14" s="131">
        <f>SUMIF(TravelPlanner!$B$9:$B$117,"="&amp;F14,TravelPlanner!$D$9:$D$117)</f>
        <v>900</v>
      </c>
      <c r="K14" s="53"/>
    </row>
    <row r="15" spans="2:11" ht="18.75" customHeight="1" x14ac:dyDescent="0.25">
      <c r="B15" s="52"/>
      <c r="C15" s="21" t="s">
        <v>44</v>
      </c>
      <c r="D15" s="16"/>
      <c r="E15" s="16"/>
      <c r="F15" s="17" t="s">
        <v>25</v>
      </c>
      <c r="G15" s="16"/>
      <c r="H15" s="19"/>
      <c r="I15" s="76"/>
      <c r="J15" s="131">
        <f>SUMIF(TravelPlanner!$B$9:$B$117,"="&amp;F15,TravelPlanner!$D$9:$D$117)</f>
        <v>0</v>
      </c>
      <c r="K15" s="53"/>
    </row>
    <row r="16" spans="2:11" ht="18.75" customHeight="1" x14ac:dyDescent="0.25">
      <c r="B16" s="52"/>
      <c r="C16" s="15" t="s">
        <v>45</v>
      </c>
      <c r="D16" s="15"/>
      <c r="E16" s="15"/>
      <c r="F16" s="18" t="s">
        <v>25</v>
      </c>
      <c r="G16" s="15"/>
      <c r="H16" s="20">
        <f>20*4</f>
        <v>80</v>
      </c>
      <c r="I16" s="71">
        <v>150</v>
      </c>
      <c r="J16" s="70">
        <f t="shared" ref="J16:J32" si="1">IF(ISBLANK(I16),0,IF(ISBLANK(H16),I16,H16*I16))</f>
        <v>12000</v>
      </c>
      <c r="K16" s="54"/>
    </row>
    <row r="17" spans="2:11" ht="18.75" customHeight="1" x14ac:dyDescent="0.25">
      <c r="B17" s="52"/>
      <c r="C17" s="15" t="s">
        <v>46</v>
      </c>
      <c r="D17" s="15"/>
      <c r="E17" s="15"/>
      <c r="F17" s="18" t="s">
        <v>25</v>
      </c>
      <c r="G17" s="15"/>
      <c r="H17" s="20">
        <v>4</v>
      </c>
      <c r="I17" s="71">
        <v>1000</v>
      </c>
      <c r="J17" s="70">
        <f t="shared" si="1"/>
        <v>4000</v>
      </c>
      <c r="K17" s="54"/>
    </row>
    <row r="18" spans="2:11" ht="18.75" customHeight="1" x14ac:dyDescent="0.25">
      <c r="B18" s="52"/>
      <c r="C18" s="15" t="s">
        <v>47</v>
      </c>
      <c r="D18" s="15"/>
      <c r="E18" s="15"/>
      <c r="F18" s="18" t="s">
        <v>25</v>
      </c>
      <c r="G18" s="15"/>
      <c r="H18" s="20">
        <v>4</v>
      </c>
      <c r="I18" s="71">
        <v>300</v>
      </c>
      <c r="J18" s="70">
        <f t="shared" si="1"/>
        <v>1200</v>
      </c>
      <c r="K18" s="54"/>
    </row>
    <row r="19" spans="2:11" ht="18.75" customHeight="1" x14ac:dyDescent="0.25">
      <c r="B19" s="52"/>
      <c r="C19" s="15" t="s">
        <v>48</v>
      </c>
      <c r="D19" s="15"/>
      <c r="E19" s="15"/>
      <c r="F19" s="18" t="s">
        <v>22</v>
      </c>
      <c r="G19" s="15"/>
      <c r="H19" s="20">
        <v>1</v>
      </c>
      <c r="I19" s="71">
        <v>5000</v>
      </c>
      <c r="J19" s="70">
        <f t="shared" si="1"/>
        <v>5000</v>
      </c>
      <c r="K19" s="54"/>
    </row>
    <row r="20" spans="2:11" ht="18.75" customHeight="1" x14ac:dyDescent="0.25">
      <c r="B20" s="52"/>
      <c r="C20" s="15"/>
      <c r="D20" s="15"/>
      <c r="E20" s="15"/>
      <c r="F20" s="18"/>
      <c r="G20" s="15"/>
      <c r="H20" s="20"/>
      <c r="I20" s="71"/>
      <c r="J20" s="70">
        <f t="shared" si="1"/>
        <v>0</v>
      </c>
      <c r="K20" s="54"/>
    </row>
    <row r="21" spans="2:11" ht="18.75" customHeight="1" x14ac:dyDescent="0.25">
      <c r="B21" s="52"/>
      <c r="C21" s="15"/>
      <c r="D21" s="15"/>
      <c r="E21" s="15"/>
      <c r="F21" s="18"/>
      <c r="G21" s="15"/>
      <c r="H21" s="20"/>
      <c r="I21" s="71"/>
      <c r="J21" s="70">
        <f t="shared" si="1"/>
        <v>0</v>
      </c>
      <c r="K21" s="54"/>
    </row>
    <row r="22" spans="2:11" ht="18.75" customHeight="1" x14ac:dyDescent="0.25">
      <c r="B22" s="52"/>
      <c r="C22" s="15"/>
      <c r="D22" s="15"/>
      <c r="E22" s="15"/>
      <c r="F22" s="18"/>
      <c r="G22" s="15"/>
      <c r="H22" s="20"/>
      <c r="I22" s="71"/>
      <c r="J22" s="70">
        <f t="shared" si="1"/>
        <v>0</v>
      </c>
      <c r="K22" s="54"/>
    </row>
    <row r="23" spans="2:11" ht="18.75" customHeight="1" x14ac:dyDescent="0.25">
      <c r="B23" s="52"/>
      <c r="C23" s="15"/>
      <c r="D23" s="15"/>
      <c r="E23" s="15"/>
      <c r="F23" s="18"/>
      <c r="G23" s="15"/>
      <c r="H23" s="20"/>
      <c r="I23" s="71"/>
      <c r="J23" s="70">
        <f t="shared" si="1"/>
        <v>0</v>
      </c>
      <c r="K23" s="54"/>
    </row>
    <row r="24" spans="2:11" ht="18.75" customHeight="1" x14ac:dyDescent="0.25">
      <c r="B24" s="52"/>
      <c r="C24" s="15"/>
      <c r="D24" s="15"/>
      <c r="E24" s="15"/>
      <c r="F24" s="18"/>
      <c r="G24" s="15"/>
      <c r="H24" s="20"/>
      <c r="I24" s="71"/>
      <c r="J24" s="70">
        <f t="shared" si="1"/>
        <v>0</v>
      </c>
      <c r="K24" s="54"/>
    </row>
    <row r="25" spans="2:11" ht="18.75" customHeight="1" x14ac:dyDescent="0.25">
      <c r="B25" s="52"/>
      <c r="C25" s="15"/>
      <c r="D25" s="15"/>
      <c r="E25" s="15"/>
      <c r="F25" s="18"/>
      <c r="G25" s="15"/>
      <c r="H25" s="20"/>
      <c r="I25" s="71"/>
      <c r="J25" s="70">
        <f t="shared" si="1"/>
        <v>0</v>
      </c>
      <c r="K25" s="54"/>
    </row>
    <row r="26" spans="2:11" ht="18.75" customHeight="1" x14ac:dyDescent="0.25">
      <c r="B26" s="52"/>
      <c r="C26" s="15"/>
      <c r="D26" s="15"/>
      <c r="E26" s="15"/>
      <c r="F26" s="18"/>
      <c r="G26" s="15"/>
      <c r="H26" s="20"/>
      <c r="I26" s="71"/>
      <c r="J26" s="70">
        <f t="shared" si="1"/>
        <v>0</v>
      </c>
      <c r="K26" s="54"/>
    </row>
    <row r="27" spans="2:11" ht="18.75" customHeight="1" x14ac:dyDescent="0.25">
      <c r="B27" s="52"/>
      <c r="C27" s="15"/>
      <c r="D27" s="15"/>
      <c r="E27" s="15"/>
      <c r="F27" s="18"/>
      <c r="G27" s="15"/>
      <c r="H27" s="20"/>
      <c r="I27" s="71"/>
      <c r="J27" s="70">
        <f t="shared" si="1"/>
        <v>0</v>
      </c>
      <c r="K27" s="54"/>
    </row>
    <row r="28" spans="2:11" ht="18.75" customHeight="1" x14ac:dyDescent="0.25">
      <c r="B28" s="52"/>
      <c r="C28" s="15"/>
      <c r="D28" s="15"/>
      <c r="E28" s="15"/>
      <c r="F28" s="18"/>
      <c r="G28" s="15"/>
      <c r="H28" s="20"/>
      <c r="I28" s="71"/>
      <c r="J28" s="70">
        <f t="shared" si="1"/>
        <v>0</v>
      </c>
      <c r="K28" s="54"/>
    </row>
    <row r="29" spans="2:11" ht="18.75" customHeight="1" x14ac:dyDescent="0.25">
      <c r="B29" s="52"/>
      <c r="C29" s="15"/>
      <c r="D29" s="15"/>
      <c r="E29" s="15"/>
      <c r="F29" s="18"/>
      <c r="G29" s="15"/>
      <c r="H29" s="20"/>
      <c r="I29" s="71"/>
      <c r="J29" s="70">
        <f t="shared" si="1"/>
        <v>0</v>
      </c>
      <c r="K29" s="54"/>
    </row>
    <row r="30" spans="2:11" ht="18.75" customHeight="1" x14ac:dyDescent="0.25">
      <c r="B30" s="52"/>
      <c r="C30" s="15"/>
      <c r="D30" s="15"/>
      <c r="E30" s="15"/>
      <c r="F30" s="18"/>
      <c r="G30" s="15"/>
      <c r="H30" s="20"/>
      <c r="I30" s="71"/>
      <c r="J30" s="70">
        <f t="shared" si="1"/>
        <v>0</v>
      </c>
      <c r="K30" s="54"/>
    </row>
    <row r="31" spans="2:11" ht="18.75" customHeight="1" x14ac:dyDescent="0.25">
      <c r="B31" s="55"/>
      <c r="C31" s="24"/>
      <c r="D31" s="24"/>
      <c r="E31" s="24"/>
      <c r="F31" s="25"/>
      <c r="G31" s="24"/>
      <c r="H31" s="26"/>
      <c r="I31" s="72"/>
      <c r="J31" s="73">
        <f t="shared" si="1"/>
        <v>0</v>
      </c>
      <c r="K31" s="56"/>
    </row>
    <row r="32" spans="2:11" ht="18.75" customHeight="1" x14ac:dyDescent="0.25">
      <c r="B32" s="57"/>
      <c r="C32" s="27"/>
      <c r="D32" s="27"/>
      <c r="E32" s="27"/>
      <c r="F32" s="28"/>
      <c r="G32" s="27"/>
      <c r="H32" s="29"/>
      <c r="I32" s="74"/>
      <c r="J32" s="75">
        <f t="shared" si="1"/>
        <v>0</v>
      </c>
      <c r="K32" s="58"/>
    </row>
    <row r="33" spans="2:11" ht="27" customHeight="1" thickBot="1" x14ac:dyDescent="0.3">
      <c r="B33" s="59"/>
      <c r="C33" s="60"/>
      <c r="D33" s="61"/>
      <c r="E33" s="61"/>
      <c r="F33" s="61"/>
      <c r="G33" s="61"/>
      <c r="H33" s="61"/>
      <c r="I33" s="62" t="s">
        <v>38</v>
      </c>
      <c r="J33" s="62">
        <f>SUM(J10:J32)</f>
        <v>164200</v>
      </c>
      <c r="K33" s="63"/>
    </row>
    <row r="34" spans="2:11" ht="14.4" thickTop="1" x14ac:dyDescent="0.25"/>
  </sheetData>
  <mergeCells count="1">
    <mergeCell ref="I4:K5"/>
  </mergeCells>
  <dataValidations count="1">
    <dataValidation type="list" allowBlank="1" showInputMessage="1" showErrorMessage="1" sqref="F11:F32" xr:uid="{A5564EE5-ED41-44A6-ACB7-836CB7732214}">
      <formula1>Category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r:id="rId1"/>
  <headerFooter>
    <oddFooter>&amp;R&amp;"Arial,Regular"&amp;8&amp;K01+049https://bit.ly/SATravelTipsDeals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8F68D-7B14-43F1-9829-799457935170}">
  <sheetPr>
    <tabColor rgb="FFF7E1F5"/>
    <pageSetUpPr fitToPage="1"/>
  </sheetPr>
  <dimension ref="B1:I26"/>
  <sheetViews>
    <sheetView showGridLines="0" workbookViewId="0">
      <selection activeCell="C15" sqref="C15"/>
    </sheetView>
  </sheetViews>
  <sheetFormatPr defaultColWidth="9.109375" defaultRowHeight="13.8" x14ac:dyDescent="0.25"/>
  <cols>
    <col min="1" max="1" width="2.88671875" style="1" customWidth="1"/>
    <col min="2" max="2" width="2.109375" style="1" customWidth="1"/>
    <col min="3" max="3" width="15.6640625" style="1" customWidth="1"/>
    <col min="4" max="5" width="16" style="67" customWidth="1"/>
    <col min="6" max="6" width="15.44140625" style="1" bestFit="1" customWidth="1"/>
    <col min="7" max="7" width="13.109375" style="1" customWidth="1"/>
    <col min="8" max="8" width="17.88671875" style="1" bestFit="1" customWidth="1"/>
    <col min="9" max="9" width="2.109375" style="1" customWidth="1"/>
    <col min="10" max="10" width="4.33203125" style="1" customWidth="1"/>
    <col min="11" max="16384" width="9.109375" style="1"/>
  </cols>
  <sheetData>
    <row r="1" spans="2:9" s="3" customFormat="1" ht="53.25" customHeight="1" thickBot="1" x14ac:dyDescent="0.35">
      <c r="B1" s="4" t="s">
        <v>49</v>
      </c>
      <c r="C1" s="2"/>
      <c r="D1" s="66"/>
      <c r="E1" s="66"/>
      <c r="F1" s="2"/>
      <c r="G1" s="2"/>
      <c r="H1" s="2"/>
    </row>
    <row r="2" spans="2:9" s="3" customFormat="1" ht="22.5" customHeight="1" thickTop="1" x14ac:dyDescent="0.3">
      <c r="B2" s="144"/>
      <c r="C2" s="65"/>
      <c r="D2" s="145"/>
      <c r="E2" s="145"/>
      <c r="F2" s="146"/>
      <c r="G2" s="147"/>
      <c r="H2" s="147"/>
      <c r="I2" s="148"/>
    </row>
    <row r="3" spans="2:9" s="3" customFormat="1" ht="22.5" customHeight="1" x14ac:dyDescent="0.25">
      <c r="B3" s="149"/>
      <c r="C3" s="150"/>
      <c r="D3" s="150"/>
      <c r="E3" s="150"/>
      <c r="F3" s="150"/>
      <c r="G3" s="151"/>
      <c r="H3" s="151"/>
      <c r="I3" s="152"/>
    </row>
    <row r="4" spans="2:9" s="3" customFormat="1" ht="22.5" customHeight="1" x14ac:dyDescent="0.25">
      <c r="B4" s="149"/>
      <c r="C4" s="150"/>
      <c r="D4" s="150"/>
      <c r="E4" s="150"/>
      <c r="F4" s="150"/>
      <c r="G4" s="169"/>
      <c r="H4" s="169"/>
      <c r="I4" s="170"/>
    </row>
    <row r="5" spans="2:9" s="3" customFormat="1" ht="22.5" customHeight="1" x14ac:dyDescent="0.25">
      <c r="B5" s="149"/>
      <c r="C5" s="150"/>
      <c r="D5" s="150"/>
      <c r="E5" s="150"/>
      <c r="F5" s="150"/>
      <c r="G5" s="169"/>
      <c r="H5" s="169"/>
      <c r="I5" s="170"/>
    </row>
    <row r="6" spans="2:9" s="3" customFormat="1" ht="22.5" customHeight="1" x14ac:dyDescent="0.25">
      <c r="B6" s="149"/>
      <c r="C6" s="150"/>
      <c r="D6" s="150"/>
      <c r="E6" s="150"/>
      <c r="F6" s="150"/>
      <c r="G6" s="151"/>
      <c r="H6" s="151"/>
      <c r="I6" s="152"/>
    </row>
    <row r="7" spans="2:9" s="3" customFormat="1" ht="22.5" customHeight="1" x14ac:dyDescent="0.25">
      <c r="B7" s="149"/>
      <c r="C7" s="150"/>
      <c r="D7" s="150"/>
      <c r="E7" s="150"/>
      <c r="F7" s="150"/>
      <c r="G7" s="151"/>
      <c r="H7" s="151"/>
      <c r="I7" s="152"/>
    </row>
    <row r="8" spans="2:9" s="3" customFormat="1" ht="18.75" customHeight="1" thickBot="1" x14ac:dyDescent="0.35">
      <c r="B8" s="153"/>
      <c r="C8" s="154"/>
      <c r="D8" s="155"/>
      <c r="E8" s="155"/>
      <c r="F8" s="154"/>
      <c r="G8" s="154"/>
      <c r="H8" s="154"/>
      <c r="I8" s="156"/>
    </row>
    <row r="9" spans="2:9" s="3" customFormat="1" ht="4.2" customHeight="1" thickTop="1" thickBot="1" x14ac:dyDescent="0.35">
      <c r="B9" s="2"/>
      <c r="C9" s="2"/>
      <c r="D9" s="66"/>
      <c r="E9" s="66"/>
      <c r="F9" s="2"/>
      <c r="G9" s="2"/>
      <c r="H9" s="2"/>
      <c r="I9" s="2"/>
    </row>
    <row r="10" spans="2:9" ht="22.5" customHeight="1" thickTop="1" x14ac:dyDescent="0.25">
      <c r="B10" s="89"/>
      <c r="C10" s="137" t="s">
        <v>8</v>
      </c>
      <c r="D10" s="138" t="s">
        <v>50</v>
      </c>
      <c r="E10" s="138" t="s">
        <v>51</v>
      </c>
      <c r="F10" s="137" t="s">
        <v>52</v>
      </c>
      <c r="G10" s="138" t="s">
        <v>11</v>
      </c>
      <c r="H10" s="139" t="s">
        <v>53</v>
      </c>
      <c r="I10" s="90"/>
    </row>
    <row r="11" spans="2:9" ht="18.75" customHeight="1" x14ac:dyDescent="0.25">
      <c r="B11" s="52"/>
      <c r="C11" s="77" t="str" cm="1">
        <f t="array" ref="C11:C14">IFERROR(IF(_xlfn.UNIQUE(TravelPlanner!$A$9:$A$79)=0,"",(_xlfn.UNIQUE(TravelPlanner!$A$9:$A$79))),"")</f>
        <v/>
      </c>
      <c r="D11" s="78" t="str">
        <f>IFERROR(IF($C11="","",(_xlfn.MINIFS(TravelPlanner!$E:$E,TravelPlanner!$A:$A, $C11))),"")</f>
        <v/>
      </c>
      <c r="E11" s="78" t="str">
        <f>IFERROR(IF($C11="","",_xlfn.MAXIFS(TravelPlanner!$G:$G,TravelPlanner!$A:$A, $C11)),"")</f>
        <v/>
      </c>
      <c r="F11" s="79" t="str">
        <f>IFERROR(IF(C11="","",(E11-D11)),"")</f>
        <v/>
      </c>
      <c r="G11" s="68" t="str">
        <f>IFERROR(IF(C11="","",SUMIFS(TravelPlanner!$D:$D, TravelPlanner!$A:$A, $C11)),"")</f>
        <v/>
      </c>
      <c r="H11" s="88" t="str">
        <f>IFERROR(IF(C11="","",G11/F11),"")</f>
        <v/>
      </c>
      <c r="I11" s="53"/>
    </row>
    <row r="12" spans="2:9" ht="18.75" customHeight="1" x14ac:dyDescent="0.25">
      <c r="B12" s="52"/>
      <c r="C12" s="77" t="str">
        <v>Paris</v>
      </c>
      <c r="D12" s="78">
        <f>IFERROR(IF($C12="","",(_xlfn.MINIFS(TravelPlanner!$E:$E,TravelPlanner!$A:$A, $C12))),"")</f>
        <v>46006</v>
      </c>
      <c r="E12" s="78">
        <f>IFERROR(IF($C12="","",_xlfn.MAXIFS(TravelPlanner!$G:$G,TravelPlanner!$A:$A, $C12)),"")</f>
        <v>46010</v>
      </c>
      <c r="F12" s="79">
        <f t="shared" ref="F12:F25" si="0">IFERROR(IF(C12="","",(E12-D12)),"")</f>
        <v>4</v>
      </c>
      <c r="G12" s="68">
        <f>IFERROR(IF(C12="","",SUMIFS(TravelPlanner!$D:$D, TravelPlanner!$A:$A, $C12)),"")</f>
        <v>33000</v>
      </c>
      <c r="H12" s="88">
        <f t="shared" ref="H12:H25" si="1">IFERROR(IF(C12="","",G12/F12),"")</f>
        <v>8250</v>
      </c>
      <c r="I12" s="53"/>
    </row>
    <row r="13" spans="2:9" ht="18.75" customHeight="1" x14ac:dyDescent="0.25">
      <c r="B13" s="52"/>
      <c r="C13" s="77" t="str">
        <v>Marseille</v>
      </c>
      <c r="D13" s="78">
        <f>IFERROR(IF($C13="","",(_xlfn.MINIFS(TravelPlanner!$E:$E,TravelPlanner!$A:$A, $C13))),"")</f>
        <v>46010</v>
      </c>
      <c r="E13" s="78">
        <f>IFERROR(IF($C13="","",_xlfn.MAXIFS(TravelPlanner!$G:$G,TravelPlanner!$A:$A, $C13)),"")</f>
        <v>46016</v>
      </c>
      <c r="F13" s="79">
        <f t="shared" si="0"/>
        <v>6</v>
      </c>
      <c r="G13" s="68">
        <f>IFERROR(IF(C13="","",SUMIFS(TravelPlanner!$D:$D, TravelPlanner!$A:$A, $C13)),"")</f>
        <v>20000</v>
      </c>
      <c r="H13" s="88">
        <f t="shared" si="1"/>
        <v>3333.3333333333335</v>
      </c>
      <c r="I13" s="53"/>
    </row>
    <row r="14" spans="2:9" ht="18.75" customHeight="1" x14ac:dyDescent="0.25">
      <c r="B14" s="52"/>
      <c r="C14" s="77" t="str">
        <v>Barcelona</v>
      </c>
      <c r="D14" s="78">
        <f>IFERROR(IF($C14="","",(_xlfn.MINIFS(TravelPlanner!$E:$E,TravelPlanner!$A:$A, $C14))),"")</f>
        <v>46016</v>
      </c>
      <c r="E14" s="78">
        <f>IFERROR(IF($C14="","",_xlfn.MAXIFS(TravelPlanner!$G:$G,TravelPlanner!$A:$A, $C14)),"")</f>
        <v>46022</v>
      </c>
      <c r="F14" s="79">
        <f t="shared" si="0"/>
        <v>6</v>
      </c>
      <c r="G14" s="68">
        <f>IFERROR(IF(C14="","",SUMIFS(TravelPlanner!$D:$D, TravelPlanner!$A:$A, $C14)),"")</f>
        <v>20000</v>
      </c>
      <c r="H14" s="88">
        <f t="shared" si="1"/>
        <v>3333.3333333333335</v>
      </c>
      <c r="I14" s="53"/>
    </row>
    <row r="15" spans="2:9" ht="18.75" customHeight="1" x14ac:dyDescent="0.25">
      <c r="B15" s="52"/>
      <c r="C15" s="77"/>
      <c r="D15" s="78" t="str">
        <f>IFERROR(IF($C15="","",(_xlfn.MINIFS(TravelPlanner!$E:$E,TravelPlanner!$A:$A, $C15))),"")</f>
        <v/>
      </c>
      <c r="E15" s="78" t="str">
        <f>IFERROR(IF($C15="","",_xlfn.MAXIFS(TravelPlanner!$G:$G,TravelPlanner!$A:$A, $C15)),"")</f>
        <v/>
      </c>
      <c r="F15" s="79" t="str">
        <f t="shared" si="0"/>
        <v/>
      </c>
      <c r="G15" s="68" t="str">
        <f>IFERROR(IF(C15="","",SUMIFS(TravelPlanner!$D:$D, TravelPlanner!$A:$A, $C15)),"")</f>
        <v/>
      </c>
      <c r="H15" s="88" t="str">
        <f t="shared" si="1"/>
        <v/>
      </c>
      <c r="I15" s="53"/>
    </row>
    <row r="16" spans="2:9" ht="18.75" customHeight="1" x14ac:dyDescent="0.25">
      <c r="B16" s="52"/>
      <c r="C16" s="77"/>
      <c r="D16" s="78" t="str">
        <f>IFERROR(IF($C16="","",(_xlfn.MINIFS(TravelPlanner!$E:$E,TravelPlanner!$A:$A, $C16))),"")</f>
        <v/>
      </c>
      <c r="E16" s="78" t="str">
        <f>IFERROR(IF($C16="","",_xlfn.MAXIFS(TravelPlanner!$G:$G,TravelPlanner!$A:$A, $C16)),"")</f>
        <v/>
      </c>
      <c r="F16" s="79" t="str">
        <f t="shared" si="0"/>
        <v/>
      </c>
      <c r="G16" s="68" t="str">
        <f>IFERROR(IF(C16="","",SUMIFS(TravelPlanner!$D:$D, TravelPlanner!$A:$A, $C16)),"")</f>
        <v/>
      </c>
      <c r="H16" s="88" t="str">
        <f t="shared" si="1"/>
        <v/>
      </c>
      <c r="I16" s="54"/>
    </row>
    <row r="17" spans="2:9" ht="18.75" customHeight="1" x14ac:dyDescent="0.25">
      <c r="B17" s="52"/>
      <c r="C17" s="77"/>
      <c r="D17" s="78" t="str">
        <f>IFERROR(IF($C17="","",(_xlfn.MINIFS(TravelPlanner!$E:$E,TravelPlanner!$A:$A, $C17))),"")</f>
        <v/>
      </c>
      <c r="E17" s="78" t="str">
        <f>IFERROR(IF($C17="","",_xlfn.MAXIFS(TravelPlanner!$G:$G,TravelPlanner!$A:$A, $C17)),"")</f>
        <v/>
      </c>
      <c r="F17" s="79" t="str">
        <f t="shared" si="0"/>
        <v/>
      </c>
      <c r="G17" s="68" t="str">
        <f>IFERROR(IF(C17="","",SUMIFS(TravelPlanner!$D:$D, TravelPlanner!$A:$A, $C17)),"")</f>
        <v/>
      </c>
      <c r="H17" s="88" t="str">
        <f t="shared" si="1"/>
        <v/>
      </c>
      <c r="I17" s="54"/>
    </row>
    <row r="18" spans="2:9" ht="18.75" customHeight="1" x14ac:dyDescent="0.25">
      <c r="B18" s="52"/>
      <c r="C18" s="77"/>
      <c r="D18" s="78" t="str">
        <f>IFERROR(IF($C18="","",(_xlfn.MINIFS(TravelPlanner!$E:$E,TravelPlanner!$A:$A, $C18))),"")</f>
        <v/>
      </c>
      <c r="E18" s="78" t="str">
        <f>IFERROR(IF($C18="","",_xlfn.MAXIFS(TravelPlanner!$G:$G,TravelPlanner!$A:$A, $C18)),"")</f>
        <v/>
      </c>
      <c r="F18" s="79" t="str">
        <f t="shared" si="0"/>
        <v/>
      </c>
      <c r="G18" s="68" t="str">
        <f>IFERROR(IF(C18="","",SUMIFS(TravelPlanner!$D:$D, TravelPlanner!$A:$A, $C18)),"")</f>
        <v/>
      </c>
      <c r="H18" s="88" t="str">
        <f t="shared" si="1"/>
        <v/>
      </c>
      <c r="I18" s="54"/>
    </row>
    <row r="19" spans="2:9" ht="18.75" customHeight="1" x14ac:dyDescent="0.25">
      <c r="B19" s="52"/>
      <c r="C19" s="77"/>
      <c r="D19" s="78" t="str">
        <f>IFERROR(IF($C19="","",(_xlfn.MINIFS(TravelPlanner!$E:$E,TravelPlanner!$A:$A, $C19))),"")</f>
        <v/>
      </c>
      <c r="E19" s="78" t="str">
        <f>IFERROR(IF($C19="","",_xlfn.MAXIFS(TravelPlanner!$G:$G,TravelPlanner!$A:$A, $C19)),"")</f>
        <v/>
      </c>
      <c r="F19" s="79" t="str">
        <f t="shared" si="0"/>
        <v/>
      </c>
      <c r="G19" s="68" t="str">
        <f>IFERROR(IF(C19="","",SUMIFS(TravelPlanner!$D:$D, TravelPlanner!$A:$A, $C19)),"")</f>
        <v/>
      </c>
      <c r="H19" s="88" t="str">
        <f t="shared" si="1"/>
        <v/>
      </c>
      <c r="I19" s="54"/>
    </row>
    <row r="20" spans="2:9" ht="18.75" customHeight="1" x14ac:dyDescent="0.25">
      <c r="B20" s="52"/>
      <c r="C20" s="77"/>
      <c r="D20" s="78" t="str">
        <f>IFERROR(IF($C20="","",(_xlfn.MINIFS(TravelPlanner!$E:$E,TravelPlanner!$A:$A, $C20))),"")</f>
        <v/>
      </c>
      <c r="E20" s="78" t="str">
        <f>IFERROR(IF($C20="","",_xlfn.MAXIFS(TravelPlanner!$G:$G,TravelPlanner!$A:$A, $C20)),"")</f>
        <v/>
      </c>
      <c r="F20" s="79" t="str">
        <f t="shared" si="0"/>
        <v/>
      </c>
      <c r="G20" s="68" t="str">
        <f>IFERROR(IF(C20="","",SUMIFS(TravelPlanner!$D:$D, TravelPlanner!$A:$A, $C20)),"")</f>
        <v/>
      </c>
      <c r="H20" s="88" t="str">
        <f t="shared" si="1"/>
        <v/>
      </c>
      <c r="I20" s="54"/>
    </row>
    <row r="21" spans="2:9" ht="18.75" customHeight="1" x14ac:dyDescent="0.25">
      <c r="B21" s="52"/>
      <c r="C21" s="77"/>
      <c r="D21" s="78" t="str">
        <f>IFERROR(IF($C21="","",(_xlfn.MINIFS(TravelPlanner!$E:$E,TravelPlanner!$A:$A, $C21))),"")</f>
        <v/>
      </c>
      <c r="E21" s="78" t="str">
        <f>IFERROR(IF($C21="","",_xlfn.MAXIFS(TravelPlanner!$G:$G,TravelPlanner!$A:$A, $C21)),"")</f>
        <v/>
      </c>
      <c r="F21" s="79" t="str">
        <f t="shared" si="0"/>
        <v/>
      </c>
      <c r="G21" s="68" t="str">
        <f>IFERROR(IF(C21="","",SUMIFS(TravelPlanner!$D:$D, TravelPlanner!$A:$A, $C21)),"")</f>
        <v/>
      </c>
      <c r="H21" s="88" t="str">
        <f t="shared" si="1"/>
        <v/>
      </c>
      <c r="I21" s="54"/>
    </row>
    <row r="22" spans="2:9" ht="18.75" customHeight="1" x14ac:dyDescent="0.25">
      <c r="B22" s="52"/>
      <c r="C22" s="77"/>
      <c r="D22" s="78" t="str">
        <f>IFERROR(IF($C22="","",(_xlfn.MINIFS(TravelPlanner!$E:$E,TravelPlanner!$A:$A, $C22))),"")</f>
        <v/>
      </c>
      <c r="E22" s="78" t="str">
        <f>IFERROR(IF($C22="","",_xlfn.MAXIFS(TravelPlanner!$G:$G,TravelPlanner!$A:$A, $C22)),"")</f>
        <v/>
      </c>
      <c r="F22" s="79" t="str">
        <f t="shared" si="0"/>
        <v/>
      </c>
      <c r="G22" s="68" t="str">
        <f>IFERROR(IF(C22="","",SUMIFS(TravelPlanner!$D:$D, TravelPlanner!$A:$A, $C22)),"")</f>
        <v/>
      </c>
      <c r="H22" s="88" t="str">
        <f t="shared" si="1"/>
        <v/>
      </c>
      <c r="I22" s="54"/>
    </row>
    <row r="23" spans="2:9" ht="18.75" customHeight="1" x14ac:dyDescent="0.25">
      <c r="B23" s="52"/>
      <c r="C23" s="77"/>
      <c r="D23" s="78" t="str">
        <f>IFERROR(IF($C23="","",(_xlfn.MINIFS(TravelPlanner!$E:$E,TravelPlanner!$A:$A, $C23))),"")</f>
        <v/>
      </c>
      <c r="E23" s="78" t="str">
        <f>IFERROR(IF($C23="","",_xlfn.MAXIFS(TravelPlanner!$G:$G,TravelPlanner!$A:$A, $C23)),"")</f>
        <v/>
      </c>
      <c r="F23" s="79" t="str">
        <f t="shared" si="0"/>
        <v/>
      </c>
      <c r="G23" s="71" t="str">
        <f>IFERROR(IF(C23="","",SUMIFS(TravelPlanner!$D:$D, TravelPlanner!$A:$A, $C23)),"")</f>
        <v/>
      </c>
      <c r="H23" s="80" t="str">
        <f t="shared" si="1"/>
        <v/>
      </c>
      <c r="I23" s="54"/>
    </row>
    <row r="24" spans="2:9" ht="18.75" customHeight="1" x14ac:dyDescent="0.25">
      <c r="B24" s="52"/>
      <c r="C24" s="77"/>
      <c r="D24" s="78" t="str">
        <f>IFERROR(IF($C24="","",(_xlfn.MINIFS(TravelPlanner!$E:$E,TravelPlanner!$A:$A, $C24))),"")</f>
        <v/>
      </c>
      <c r="E24" s="78" t="str">
        <f>IFERROR(IF($C24="","",_xlfn.MAXIFS(TravelPlanner!$G:$G,TravelPlanner!$A:$A, $C24)),"")</f>
        <v/>
      </c>
      <c r="F24" s="79" t="str">
        <f t="shared" si="0"/>
        <v/>
      </c>
      <c r="G24" s="71" t="str">
        <f>IFERROR(IF(C24="","",SUMIFS(TravelPlanner!$D:$D, TravelPlanner!$A:$A, $C24)),"")</f>
        <v/>
      </c>
      <c r="H24" s="80" t="str">
        <f t="shared" si="1"/>
        <v/>
      </c>
      <c r="I24" s="54"/>
    </row>
    <row r="25" spans="2:9" ht="18.75" customHeight="1" thickBot="1" x14ac:dyDescent="0.3">
      <c r="B25" s="81"/>
      <c r="C25" s="82"/>
      <c r="D25" s="83"/>
      <c r="E25" s="83" t="str">
        <f>IFERROR(IF($C25="","",_xlfn.MAXIFS(TravelPlanner!$G:$G,TravelPlanner!$A:$A, $C25)),"")</f>
        <v/>
      </c>
      <c r="F25" s="84" t="str">
        <f t="shared" si="0"/>
        <v/>
      </c>
      <c r="G25" s="85" t="str">
        <f>IFERROR(IF(C25="","",SUMIFS(TravelPlanner!$D:$D, TravelPlanner!$A:$A, $C25)),"")</f>
        <v/>
      </c>
      <c r="H25" s="86" t="str">
        <f t="shared" si="1"/>
        <v/>
      </c>
      <c r="I25" s="87"/>
    </row>
    <row r="26" spans="2:9" ht="14.4" thickTop="1" x14ac:dyDescent="0.25"/>
  </sheetData>
  <mergeCells count="1">
    <mergeCell ref="G4:I5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&amp;R&amp;"Arial,Regular"&amp;8&amp;K01+049https://bit.ly/SATravelTipsDeals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350EE-8F6C-4826-A795-57786A925ED8}">
  <dimension ref="B2:B7"/>
  <sheetViews>
    <sheetView workbookViewId="0">
      <selection activeCell="B8" sqref="B8"/>
    </sheetView>
  </sheetViews>
  <sheetFormatPr defaultRowHeight="14.4" x14ac:dyDescent="0.3"/>
  <sheetData>
    <row r="2" spans="2:2" x14ac:dyDescent="0.3">
      <c r="B2" t="s">
        <v>15</v>
      </c>
    </row>
    <row r="3" spans="2:2" x14ac:dyDescent="0.3">
      <c r="B3" t="s">
        <v>18</v>
      </c>
    </row>
    <row r="4" spans="2:2" x14ac:dyDescent="0.3">
      <c r="B4" t="s">
        <v>20</v>
      </c>
    </row>
    <row r="5" spans="2:2" x14ac:dyDescent="0.3">
      <c r="B5" t="s">
        <v>22</v>
      </c>
    </row>
    <row r="6" spans="2:2" x14ac:dyDescent="0.3">
      <c r="B6" t="s">
        <v>25</v>
      </c>
    </row>
    <row r="7" spans="2:2" x14ac:dyDescent="0.3">
      <c r="B7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TravelPlanner</vt:lpstr>
      <vt:lpstr>Budget</vt:lpstr>
      <vt:lpstr>City Summary</vt:lpstr>
      <vt:lpstr>Sheet2</vt:lpstr>
      <vt:lpstr>Category</vt:lpstr>
      <vt:lpstr>Budget!Print_Area</vt:lpstr>
      <vt:lpstr>'City Summary'!Print_Area</vt:lpstr>
      <vt:lpstr>TravelPlanner!Print_Area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MR</dc:creator>
  <cp:keywords/>
  <dc:description/>
  <cp:lastModifiedBy>Muazzam Rahim, Vodacom</cp:lastModifiedBy>
  <cp:revision/>
  <cp:lastPrinted>2025-05-26T07:21:24Z</cp:lastPrinted>
  <dcterms:created xsi:type="dcterms:W3CDTF">2025-05-24T20:54:08Z</dcterms:created>
  <dcterms:modified xsi:type="dcterms:W3CDTF">2025-05-26T08:27:50Z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17da11e7-ad83-4459-98c6-12a88e2eac78_Enabled">
    <vt:lpwstr>true</vt:lpwstr>
  </property>
  <property fmtid="{D5CDD505-2E9C-101B-9397-08002B2CF9AE}" pid="5" name="MSIP_Label_17da11e7-ad83-4459-98c6-12a88e2eac78_SetDate">
    <vt:lpwstr>2025-05-26T07:21:35Z</vt:lpwstr>
  </property>
  <property fmtid="{D5CDD505-2E9C-101B-9397-08002B2CF9AE}" pid="6" name="MSIP_Label_17da11e7-ad83-4459-98c6-12a88e2eac78_Method">
    <vt:lpwstr>Privileged</vt:lpwstr>
  </property>
  <property fmtid="{D5CDD505-2E9C-101B-9397-08002B2CF9AE}" pid="7" name="MSIP_Label_17da11e7-ad83-4459-98c6-12a88e2eac78_Name">
    <vt:lpwstr>17da11e7-ad83-4459-98c6-12a88e2eac78</vt:lpwstr>
  </property>
  <property fmtid="{D5CDD505-2E9C-101B-9397-08002B2CF9AE}" pid="8" name="MSIP_Label_17da11e7-ad83-4459-98c6-12a88e2eac78_SiteId">
    <vt:lpwstr>68283f3b-8487-4c86-adb3-a5228f18b893</vt:lpwstr>
  </property>
  <property fmtid="{D5CDD505-2E9C-101B-9397-08002B2CF9AE}" pid="9" name="MSIP_Label_17da11e7-ad83-4459-98c6-12a88e2eac78_ActionId">
    <vt:lpwstr>4db5cc33-f228-4de0-a5d9-b3e6d03a7a3e</vt:lpwstr>
  </property>
  <property fmtid="{D5CDD505-2E9C-101B-9397-08002B2CF9AE}" pid="10" name="MSIP_Label_17da11e7-ad83-4459-98c6-12a88e2eac78_ContentBits">
    <vt:lpwstr>0</vt:lpwstr>
  </property>
  <property fmtid="{D5CDD505-2E9C-101B-9397-08002B2CF9AE}" pid="11" name="MSIP_Label_17da11e7-ad83-4459-98c6-12a88e2eac78_Tag">
    <vt:lpwstr>10, 0, 1, 1</vt:lpwstr>
  </property>
</Properties>
</file>